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10_統計からみた都城\090_配布・ホームページ掲載／統計からみた都城_３年\HP用\"/>
    </mc:Choice>
  </mc:AlternateContent>
  <xr:revisionPtr revIDLastSave="0" documentId="13_ncr:1_{0DD6F905-EBE1-4B90-9FA4-84343E5AEE8E}" xr6:coauthVersionLast="47" xr6:coauthVersionMax="47" xr10:uidLastSave="{00000000-0000-0000-0000-000000000000}"/>
  <bookViews>
    <workbookView xWindow="14295" yWindow="0" windowWidth="14610" windowHeight="16305" tabRatio="793" firstSheet="4" activeTab="8" xr2:uid="{00000000-000D-0000-FFFF-FFFF00000000}"/>
  </bookViews>
  <sheets>
    <sheet name="C016" sheetId="10" r:id="rId1"/>
    <sheet name="P016-010" sheetId="1" r:id="rId2"/>
    <sheet name="P016-020" sheetId="2" r:id="rId3"/>
    <sheet name="P016-030" sheetId="4" r:id="rId4"/>
    <sheet name="P016-040" sheetId="5" r:id="rId5"/>
    <sheet name="P016-050" sheetId="6" r:id="rId6"/>
    <sheet name="P016-060" sheetId="7" r:id="rId7"/>
    <sheet name="P016-070" sheetId="8" r:id="rId8"/>
    <sheet name="P016-080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E5" i="7"/>
  <c r="G35" i="8"/>
  <c r="G34" i="8"/>
  <c r="F33" i="8"/>
  <c r="G33" i="8" s="1"/>
  <c r="E33" i="8"/>
  <c r="G32" i="8"/>
  <c r="F31" i="8"/>
  <c r="G31" i="8" s="1"/>
  <c r="E31" i="8"/>
  <c r="G30" i="8"/>
  <c r="G29" i="8"/>
  <c r="G28" i="8"/>
  <c r="F28" i="8"/>
  <c r="E28" i="8"/>
  <c r="G27" i="8"/>
  <c r="G26" i="8"/>
  <c r="F25" i="8"/>
  <c r="G25" i="8" s="1"/>
  <c r="E25" i="8"/>
  <c r="F24" i="8"/>
  <c r="G24" i="8" s="1"/>
  <c r="E24" i="8"/>
  <c r="E22" i="8" s="1"/>
  <c r="F23" i="8"/>
  <c r="F22" i="8" s="1"/>
  <c r="G22" i="8" s="1"/>
  <c r="E23" i="8"/>
  <c r="G21" i="8"/>
  <c r="G20" i="8"/>
  <c r="G19" i="8"/>
  <c r="F18" i="8"/>
  <c r="G18" i="8" s="1"/>
  <c r="E18" i="8"/>
  <c r="E17" i="8" s="1"/>
  <c r="F17" i="8"/>
  <c r="G17" i="8" s="1"/>
  <c r="G16" i="8"/>
  <c r="G15" i="8"/>
  <c r="F14" i="8"/>
  <c r="G14" i="8" s="1"/>
  <c r="E14" i="8"/>
  <c r="G13" i="8"/>
  <c r="G12" i="8"/>
  <c r="F11" i="8"/>
  <c r="G11" i="8" s="1"/>
  <c r="E11" i="8"/>
  <c r="G10" i="8"/>
  <c r="F10" i="8"/>
  <c r="E10" i="8"/>
  <c r="F9" i="8"/>
  <c r="F6" i="8" s="1"/>
  <c r="E9" i="8"/>
  <c r="E6" i="8" s="1"/>
  <c r="E5" i="8" s="1"/>
  <c r="F8" i="8"/>
  <c r="G8" i="8" s="1"/>
  <c r="E8" i="8"/>
  <c r="F7" i="8"/>
  <c r="G7" i="8" s="1"/>
  <c r="E7" i="8"/>
  <c r="D15" i="6"/>
  <c r="D10" i="6"/>
  <c r="D6" i="6"/>
  <c r="D5" i="6"/>
  <c r="D5" i="5"/>
  <c r="C5" i="5"/>
  <c r="E50" i="2"/>
  <c r="E49" i="2"/>
  <c r="E48" i="2"/>
  <c r="E46" i="2"/>
  <c r="E45" i="2"/>
  <c r="E44" i="2"/>
  <c r="E43" i="2"/>
  <c r="E42" i="2"/>
  <c r="E41" i="2"/>
  <c r="E40" i="2"/>
  <c r="E39" i="2"/>
  <c r="E38" i="2"/>
  <c r="E37" i="2"/>
  <c r="D36" i="2"/>
  <c r="E47" i="2" s="1"/>
  <c r="E36" i="2" s="1"/>
  <c r="C36" i="2"/>
  <c r="E6" i="2"/>
  <c r="F30" i="2" s="1"/>
  <c r="D6" i="2"/>
  <c r="C6" i="2"/>
  <c r="G14" i="1"/>
  <c r="D14" i="1"/>
  <c r="F5" i="8" l="1"/>
  <c r="G5" i="8" s="1"/>
  <c r="G6" i="8"/>
  <c r="G23" i="8"/>
  <c r="G9" i="8"/>
  <c r="F7" i="2"/>
  <c r="F19" i="2"/>
  <c r="F8" i="2"/>
  <c r="F20" i="2"/>
  <c r="F9" i="2"/>
  <c r="F21" i="2"/>
  <c r="F10" i="2"/>
  <c r="F22" i="2"/>
  <c r="F11" i="2"/>
  <c r="F23" i="2"/>
  <c r="F12" i="2"/>
  <c r="F24" i="2"/>
  <c r="F13" i="2"/>
  <c r="F25" i="2"/>
  <c r="F14" i="2"/>
  <c r="F26" i="2"/>
  <c r="F15" i="2"/>
  <c r="F27" i="2"/>
  <c r="F16" i="2"/>
  <c r="F28" i="2"/>
  <c r="F17" i="2"/>
  <c r="F29" i="2"/>
  <c r="F18" i="2"/>
  <c r="F6" i="2" l="1"/>
</calcChain>
</file>

<file path=xl/sharedStrings.xml><?xml version="1.0" encoding="utf-8"?>
<sst xmlns="http://schemas.openxmlformats.org/spreadsheetml/2006/main" count="212" uniqueCount="168">
  <si>
    <t>16　財政</t>
    <phoneticPr fontId="3"/>
  </si>
  <si>
    <t>16 - 1 歳入歳出決算</t>
    <phoneticPr fontId="4"/>
  </si>
  <si>
    <t>歳入(千円)</t>
    <phoneticPr fontId="4"/>
  </si>
  <si>
    <t>歳出(千円)</t>
    <phoneticPr fontId="4"/>
  </si>
  <si>
    <t>一般会計</t>
    <phoneticPr fontId="4"/>
  </si>
  <si>
    <t>特別会計</t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</si>
  <si>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</si>
  <si>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</si>
  <si>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資料:財政課</t>
  </si>
  <si>
    <t>16 - 2 一般会計歳入歳出予算額、決算額</t>
    <phoneticPr fontId="4"/>
  </si>
  <si>
    <t>(1)歳入</t>
    <rPh sb="3" eb="5">
      <t>サイニュウ</t>
    </rPh>
    <phoneticPr fontId="5"/>
  </si>
  <si>
    <t>予算現額(千円)</t>
    <phoneticPr fontId="4"/>
  </si>
  <si>
    <t>調定額(千円)</t>
    <phoneticPr fontId="4"/>
  </si>
  <si>
    <t>収入額(千円)</t>
    <phoneticPr fontId="4"/>
  </si>
  <si>
    <t>構成比</t>
    <phoneticPr fontId="4"/>
  </si>
  <si>
    <t>総額</t>
    <rPh sb="0" eb="2">
      <t>ソウガク</t>
    </rPh>
    <phoneticPr fontId="6"/>
  </si>
  <si>
    <t>市税</t>
  </si>
  <si>
    <t>地方譲与税</t>
  </si>
  <si>
    <t>利子割交付金</t>
  </si>
  <si>
    <t>地方消費税交付金</t>
  </si>
  <si>
    <t>ゴルフ場利用税交付金</t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</si>
  <si>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</si>
  <si>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</si>
  <si>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</si>
  <si>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</si>
  <si>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</si>
  <si>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</si>
  <si>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</si>
  <si>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</si>
  <si>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</si>
  <si>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</si>
  <si>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</si>
  <si>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</si>
  <si>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</si>
  <si>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</si>
  <si>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(2)歳出</t>
    <phoneticPr fontId="4"/>
  </si>
  <si>
    <t>支出済額(千円)</t>
    <phoneticPr fontId="4"/>
  </si>
  <si>
    <t>総額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</si>
  <si>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</si>
  <si>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</si>
  <si>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</si>
  <si>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</si>
  <si>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</si>
  <si>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</si>
  <si>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</si>
  <si>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</si>
  <si>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</si>
  <si>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</si>
  <si>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</si>
  <si>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</si>
  <si>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</si>
  <si>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予備費</t>
  </si>
  <si>
    <t>16 - 3 一般会計決算額の性質別構成</t>
    <phoneticPr fontId="4"/>
  </si>
  <si>
    <t>歳出額(千円)</t>
    <phoneticPr fontId="4"/>
  </si>
  <si>
    <t>消費的経費</t>
  </si>
  <si>
    <t>人件費</t>
  </si>
  <si>
    <t>物件費</t>
  </si>
  <si>
    <t>維持補修費</t>
  </si>
  <si>
    <t>扶助費</t>
  </si>
  <si>
    <t>補助費等</t>
  </si>
  <si>
    <t>投資的経費</t>
  </si>
  <si>
    <t>普通建設事業費</t>
    <rPh sb="6" eb="7">
      <t>ヒ</t>
    </rPh>
    <phoneticPr fontId="5"/>
  </si>
  <si>
    <t>災害復旧事業費</t>
  </si>
  <si>
    <t>その他</t>
  </si>
  <si>
    <t>積立金</t>
    <rPh sb="2" eb="3">
      <t>キン</t>
    </rPh>
    <phoneticPr fontId="6"/>
  </si>
  <si>
    <t>投資金･出資金･貸付金</t>
  </si>
  <si>
    <t>繰出金</t>
  </si>
  <si>
    <t>16 - 4 特別会計、企業会計の決算額</t>
    <rPh sb="12" eb="14">
      <t>キギョウ</t>
    </rPh>
    <phoneticPr fontId="4"/>
  </si>
  <si>
    <t>特別会計</t>
    <rPh sb="0" eb="2">
      <t>トクベツ</t>
    </rPh>
    <rPh sb="2" eb="4">
      <t>カイケイ</t>
    </rPh>
    <phoneticPr fontId="6"/>
  </si>
  <si>
    <t>国民健康保険(事業勘定)</t>
  </si>
  <si>
    <t>国民健康保険(診療施設勘定)</t>
    <rPh sb="9" eb="11">
      <t>シセツ</t>
    </rPh>
    <phoneticPr fontId="8"/>
  </si>
  <si>
    <t>後期高齢者医療</t>
  </si>
  <si>
    <t>公設地方卸売市場事業</t>
  </si>
  <si>
    <t>整備墓地</t>
    <rPh sb="0" eb="2">
      <t>セイビ</t>
    </rPh>
    <rPh sb="2" eb="4">
      <t>ボチ</t>
    </rPh>
    <phoneticPr fontId="8"/>
  </si>
  <si>
    <t>工業用地造成事業</t>
  </si>
  <si>
    <t>介護保険</t>
    <rPh sb="0" eb="2">
      <t>カイゴ</t>
    </rPh>
    <rPh sb="2" eb="4">
      <t>ホケン</t>
    </rPh>
    <phoneticPr fontId="8"/>
  </si>
  <si>
    <t>電気事業</t>
    <rPh sb="0" eb="2">
      <t>デンキ</t>
    </rPh>
    <rPh sb="2" eb="4">
      <t>ジギョウ</t>
    </rPh>
    <phoneticPr fontId="8"/>
  </si>
  <si>
    <t>16 - 5 地方債現在高</t>
    <phoneticPr fontId="4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</si>
  <si>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4"/>
  </si>
  <si>
    <t>総計</t>
    <rPh sb="0" eb="2">
      <t>ソウケイ</t>
    </rPh>
    <phoneticPr fontId="6"/>
  </si>
  <si>
    <t>一般会計</t>
    <rPh sb="0" eb="2">
      <t>イッパン</t>
    </rPh>
    <rPh sb="2" eb="4">
      <t>カイケイ</t>
    </rPh>
    <phoneticPr fontId="5"/>
  </si>
  <si>
    <t>普通債</t>
  </si>
  <si>
    <t>災害復旧債</t>
  </si>
  <si>
    <t>特別会計</t>
  </si>
  <si>
    <t>公設地方卸売市場事業債</t>
  </si>
  <si>
    <t>墓地整備事業債</t>
    <rPh sb="1" eb="2">
      <t>チ</t>
    </rPh>
    <phoneticPr fontId="9"/>
  </si>
  <si>
    <t>工業用地造成事業債</t>
    <rPh sb="0" eb="2">
      <t>コウギョウ</t>
    </rPh>
    <rPh sb="2" eb="4">
      <t>ヨウチ</t>
    </rPh>
    <rPh sb="4" eb="6">
      <t>ゾウセイ</t>
    </rPh>
    <rPh sb="6" eb="8">
      <t>ジギョウ</t>
    </rPh>
    <rPh sb="8" eb="9">
      <t>サイ</t>
    </rPh>
    <phoneticPr fontId="6"/>
  </si>
  <si>
    <t>電気事業債</t>
    <rPh sb="0" eb="2">
      <t>デンキ</t>
    </rPh>
    <rPh sb="2" eb="5">
      <t>ジギョウサイ</t>
    </rPh>
    <phoneticPr fontId="6"/>
  </si>
  <si>
    <t>企業会計</t>
    <phoneticPr fontId="4"/>
  </si>
  <si>
    <t>16 - 6 個人市民税の負担額</t>
    <phoneticPr fontId="4"/>
  </si>
  <si>
    <t>人口</t>
    <rPh sb="0" eb="2">
      <t>ジンコウ</t>
    </rPh>
    <phoneticPr fontId="4"/>
  </si>
  <si>
    <t>注:税額は各年度決算額、人口･世帯数は各年1月1日現在『住民基本台帳』</t>
    <rPh sb="0" eb="1">
      <t>チュウ</t>
    </rPh>
    <rPh sb="2" eb="4">
      <t>ゼイガク</t>
    </rPh>
    <rPh sb="5" eb="6">
      <t>カク</t>
    </rPh>
    <rPh sb="6" eb="7">
      <t>ネン</t>
    </rPh>
    <rPh sb="7" eb="8">
      <t>ド</t>
    </rPh>
    <rPh sb="8" eb="10">
      <t>ケッサン</t>
    </rPh>
    <rPh sb="10" eb="11">
      <t>ガク</t>
    </rPh>
    <rPh sb="12" eb="14">
      <t>ジンコウ</t>
    </rPh>
    <rPh sb="15" eb="17">
      <t>セタイ</t>
    </rPh>
    <rPh sb="17" eb="18">
      <t>スウ</t>
    </rPh>
    <rPh sb="19" eb="21">
      <t>カクネン</t>
    </rPh>
    <rPh sb="22" eb="23">
      <t>ガツ</t>
    </rPh>
    <rPh sb="24" eb="25">
      <t>ニチ</t>
    </rPh>
    <rPh sb="25" eb="27">
      <t>ゲンザイ</t>
    </rPh>
    <rPh sb="28" eb="30">
      <t>ジュウミン</t>
    </rPh>
    <rPh sb="30" eb="32">
      <t>キホン</t>
    </rPh>
    <rPh sb="32" eb="34">
      <t>ダイチョウ</t>
    </rPh>
    <phoneticPr fontId="9"/>
  </si>
  <si>
    <t>資料:市民税課</t>
  </si>
  <si>
    <t>税額(調定額)</t>
    <phoneticPr fontId="4"/>
  </si>
  <si>
    <t>世帯数</t>
    <phoneticPr fontId="4"/>
  </si>
  <si>
    <t>1世帯当たり
負担額</t>
    <phoneticPr fontId="4"/>
  </si>
  <si>
    <t>1人当たり
負担額</t>
    <phoneticPr fontId="4"/>
  </si>
  <si>
    <t>16 - 7 市税決算額</t>
    <phoneticPr fontId="4"/>
  </si>
  <si>
    <t>調定額</t>
    <phoneticPr fontId="4"/>
  </si>
  <si>
    <t>収入済額</t>
    <phoneticPr fontId="4"/>
  </si>
  <si>
    <t>徴収率</t>
    <phoneticPr fontId="4"/>
  </si>
  <si>
    <t>現年課税分</t>
  </si>
  <si>
    <t>滞納繰越分</t>
  </si>
  <si>
    <t>市民税</t>
  </si>
  <si>
    <t>個人</t>
  </si>
  <si>
    <t>法人</t>
  </si>
  <si>
    <t>固定資産税</t>
  </si>
  <si>
    <t>国有資産等交付金</t>
    <rPh sb="0" eb="2">
      <t>コクユウ</t>
    </rPh>
    <rPh sb="2" eb="4">
      <t>シサン</t>
    </rPh>
    <rPh sb="4" eb="5">
      <t>ナド</t>
    </rPh>
    <rPh sb="5" eb="8">
      <t>コウフキン</t>
    </rPh>
    <phoneticPr fontId="9"/>
  </si>
  <si>
    <t>市たばこ税</t>
  </si>
  <si>
    <t>都市計画税</t>
  </si>
  <si>
    <t>受け入れた寄附</t>
    <phoneticPr fontId="4"/>
  </si>
  <si>
    <t>件数</t>
    <phoneticPr fontId="4"/>
  </si>
  <si>
    <t>金額</t>
    <rPh sb="0" eb="2">
      <t>キンガク</t>
    </rPh>
    <phoneticPr fontId="4"/>
  </si>
  <si>
    <t>財政</t>
    <rPh sb="0" eb="2">
      <t>ザイセイ</t>
    </rPh>
    <phoneticPr fontId="2"/>
  </si>
  <si>
    <t>-</t>
  </si>
  <si>
    <t>歳入歳出決算</t>
  </si>
  <si>
    <t>一般会計歳入歳出予算額、決算額</t>
  </si>
  <si>
    <t>(1)</t>
  </si>
  <si>
    <t>歳入</t>
  </si>
  <si>
    <t>(2)</t>
  </si>
  <si>
    <t>歳出</t>
  </si>
  <si>
    <t>一般会計決算額の性質別構成</t>
  </si>
  <si>
    <t>地方債現在高</t>
  </si>
  <si>
    <t>個人市民税の負担額</t>
  </si>
  <si>
    <t>市税決算額</t>
  </si>
  <si>
    <t>ふるさと納税</t>
  </si>
  <si>
    <t>元</t>
    <rPh sb="0" eb="1">
      <t>ガン</t>
    </rPh>
    <phoneticPr fontId="2"/>
  </si>
  <si>
    <t>環境性能割交付金</t>
    <rPh sb="0" eb="5">
      <t>カンキョウセイノウワリ</t>
    </rPh>
    <rPh sb="5" eb="8">
      <t>コウフキン</t>
    </rPh>
    <phoneticPr fontId="3"/>
  </si>
  <si>
    <t>御池簡易水道事業(収益)</t>
    <rPh sb="0" eb="2">
      <t>ミイケ</t>
    </rPh>
    <rPh sb="2" eb="4">
      <t>カンイ</t>
    </rPh>
    <rPh sb="4" eb="6">
      <t>スイドウ</t>
    </rPh>
    <rPh sb="6" eb="8">
      <t>ジギョウ</t>
    </rPh>
    <rPh sb="9" eb="11">
      <t>シュウエキ</t>
    </rPh>
    <phoneticPr fontId="3"/>
  </si>
  <si>
    <t>御池簡易水道事業(資本)</t>
    <rPh sb="0" eb="2">
      <t>ミイケ</t>
    </rPh>
    <rPh sb="2" eb="4">
      <t>カンイ</t>
    </rPh>
    <rPh sb="4" eb="6">
      <t>スイドウ</t>
    </rPh>
    <rPh sb="6" eb="8">
      <t>ジギョウ</t>
    </rPh>
    <rPh sb="9" eb="11">
      <t>シホン</t>
    </rPh>
    <phoneticPr fontId="3"/>
  </si>
  <si>
    <t>簡易水道事業(収益)</t>
    <rPh sb="0" eb="2">
      <t>カンイ</t>
    </rPh>
    <rPh sb="2" eb="4">
      <t>スイドウ</t>
    </rPh>
    <rPh sb="4" eb="6">
      <t>ジギョウ</t>
    </rPh>
    <rPh sb="7" eb="9">
      <t>シュウエキ</t>
    </rPh>
    <phoneticPr fontId="3"/>
  </si>
  <si>
    <t>簡易水道事業(資本)</t>
    <rPh sb="0" eb="2">
      <t>カンイ</t>
    </rPh>
    <rPh sb="2" eb="4">
      <t>スイドウ</t>
    </rPh>
    <rPh sb="4" eb="6">
      <t>ジギョウ</t>
    </rPh>
    <rPh sb="7" eb="9">
      <t>シホン</t>
    </rPh>
    <phoneticPr fontId="3"/>
  </si>
  <si>
    <t>:</t>
    <phoneticPr fontId="2"/>
  </si>
  <si>
    <t>令和</t>
    <rPh sb="0" eb="2">
      <t>レイワ</t>
    </rPh>
    <phoneticPr fontId="2"/>
  </si>
  <si>
    <t>年度</t>
    <rPh sb="0" eb="1">
      <t>ネン</t>
    </rPh>
    <rPh sb="1" eb="2">
      <t>ド</t>
    </rPh>
    <phoneticPr fontId="2"/>
  </si>
  <si>
    <t>資料:納税管理課、市民税課、資産税課</t>
    <rPh sb="5" eb="7">
      <t>カンリ</t>
    </rPh>
    <rPh sb="14" eb="17">
      <t>シサンゼイ</t>
    </rPh>
    <rPh sb="17" eb="18">
      <t>カ</t>
    </rPh>
    <phoneticPr fontId="12"/>
  </si>
  <si>
    <t>平成30年度</t>
    <rPh sb="0" eb="2">
      <t>ヘイセイ</t>
    </rPh>
    <rPh sb="4" eb="6">
      <t>ネンド</t>
    </rPh>
    <phoneticPr fontId="2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</si>
  <si>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2"/>
  </si>
  <si>
    <t>16-8　ふるさと納税</t>
    <rPh sb="9" eb="11">
      <t>ノウゼイ</t>
    </rPh>
    <phoneticPr fontId="2"/>
  </si>
  <si>
    <t>年度</t>
    <rPh sb="0" eb="2">
      <t>ネンド</t>
    </rPh>
    <phoneticPr fontId="2"/>
  </si>
  <si>
    <t>軽自動車税（種別割）</t>
    <phoneticPr fontId="2"/>
  </si>
  <si>
    <t>軽自動車税</t>
    <phoneticPr fontId="2"/>
  </si>
  <si>
    <t>現年課税分</t>
    <phoneticPr fontId="2"/>
  </si>
  <si>
    <t>軽自動車税（環境性能割）</t>
    <phoneticPr fontId="2"/>
  </si>
  <si>
    <t>滞納繰越分</t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</si>
  <si>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10"/>
  </si>
  <si>
    <t>株式譲渡所得割交付金</t>
    <rPh sb="0" eb="2">
      <t>カブシキ</t>
    </rPh>
    <rPh sb="2" eb="4">
      <t>ジョウト</t>
    </rPh>
    <rPh sb="4" eb="6">
      <t>ショトク</t>
    </rPh>
    <rPh sb="6" eb="7">
      <t>ワリ</t>
    </rPh>
    <rPh sb="7" eb="10">
      <t>コウフキン</t>
    </rPh>
    <phoneticPr fontId="10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</si>
  <si>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</si>
  <si>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簡易水道事業債</t>
    <rPh sb="0" eb="2">
      <t>カンイ</t>
    </rPh>
    <rPh sb="2" eb="4">
      <t>スイドウ</t>
    </rPh>
    <rPh sb="4" eb="7">
      <t>ジギョウサイ</t>
    </rPh>
    <phoneticPr fontId="20"/>
  </si>
  <si>
    <t>御池簡易水道事業債</t>
    <rPh sb="0" eb="2">
      <t>ミイケ</t>
    </rPh>
    <rPh sb="2" eb="4">
      <t>カンイ</t>
    </rPh>
    <rPh sb="4" eb="6">
      <t>スイドウ</t>
    </rPh>
    <rPh sb="6" eb="8">
      <t>ジギョウ</t>
    </rPh>
    <rPh sb="8" eb="9">
      <t>サイ</t>
    </rPh>
    <phoneticPr fontId="2"/>
  </si>
  <si>
    <t>農業集落下水道事業債</t>
    <rPh sb="0" eb="2">
      <t>ノウギョウ</t>
    </rPh>
    <rPh sb="2" eb="4">
      <t>シュウラク</t>
    </rPh>
    <rPh sb="4" eb="10">
      <t>ゲスイドウ</t>
    </rPh>
    <phoneticPr fontId="5"/>
  </si>
  <si>
    <t>上水道事業債</t>
    <rPh sb="0" eb="3">
      <t>ジョウスイドウ</t>
    </rPh>
    <rPh sb="3" eb="5">
      <t>ジギョウ</t>
    </rPh>
    <rPh sb="5" eb="6">
      <t>サイ</t>
    </rPh>
    <phoneticPr fontId="5"/>
  </si>
  <si>
    <t>水道事業会計(収益)</t>
  </si>
  <si>
    <t>水道事業会計(資本)</t>
  </si>
  <si>
    <t>公共下水道事業会計(収益)</t>
    <rPh sb="0" eb="5">
      <t>コウキョウゲスイドウ</t>
    </rPh>
    <rPh sb="5" eb="7">
      <t>ジギョウ</t>
    </rPh>
    <rPh sb="7" eb="9">
      <t>カイケイ</t>
    </rPh>
    <rPh sb="10" eb="12">
      <t>シュウエキ</t>
    </rPh>
    <phoneticPr fontId="5"/>
  </si>
  <si>
    <t>公共下水道事業会計(資本)</t>
    <rPh sb="0" eb="5">
      <t>コウキョウゲスイドウ</t>
    </rPh>
    <rPh sb="5" eb="7">
      <t>ジギョウ</t>
    </rPh>
    <rPh sb="7" eb="9">
      <t>カイケイ</t>
    </rPh>
    <rPh sb="10" eb="12">
      <t>シホン</t>
    </rPh>
    <phoneticPr fontId="5"/>
  </si>
  <si>
    <t>農業集落排水事業(収益)</t>
    <rPh sb="0" eb="2">
      <t>ノウギョウ</t>
    </rPh>
    <rPh sb="2" eb="4">
      <t>シュウラク</t>
    </rPh>
    <rPh sb="4" eb="6">
      <t>ハイスイ</t>
    </rPh>
    <rPh sb="6" eb="8">
      <t>ジギョウ</t>
    </rPh>
    <rPh sb="9" eb="11">
      <t>シュウエキ</t>
    </rPh>
    <phoneticPr fontId="5"/>
  </si>
  <si>
    <t>農業集落下水道事業(資本)</t>
    <rPh sb="10" eb="12">
      <t>シホン</t>
    </rPh>
    <phoneticPr fontId="5"/>
  </si>
  <si>
    <t>特別会計、企業会計の決算額</t>
  </si>
  <si>
    <t>自動車取得税交付金</t>
    <phoneticPr fontId="2"/>
  </si>
  <si>
    <t>公共下水道事業債</t>
    <rPh sb="0" eb="2">
      <t>コウキョウ</t>
    </rPh>
    <rPh sb="2" eb="5">
      <t>ゲスイドウ</t>
    </rPh>
    <rPh sb="5" eb="8">
      <t>ジギョウサイ</t>
    </rPh>
    <phoneticPr fontId="5"/>
  </si>
  <si>
    <t>注2:水道事業などの不足額は、留保資金などで補てんしている</t>
    <rPh sb="0" eb="1">
      <t>チュウ</t>
    </rPh>
    <rPh sb="3" eb="5">
      <t>スイドウ</t>
    </rPh>
    <rPh sb="5" eb="7">
      <t>ジギョウ</t>
    </rPh>
    <rPh sb="10" eb="12">
      <t>フソク</t>
    </rPh>
    <rPh sb="12" eb="13">
      <t>ガク</t>
    </rPh>
    <rPh sb="15" eb="17">
      <t>リュウホ</t>
    </rPh>
    <rPh sb="17" eb="19">
      <t>シキン</t>
    </rPh>
    <rPh sb="22" eb="23">
      <t>ホ</t>
    </rPh>
    <phoneticPr fontId="16"/>
  </si>
  <si>
    <t>資料:財政課、上下水道局総務課</t>
    <rPh sb="7" eb="9">
      <t>ジョウゲ</t>
    </rPh>
    <rPh sb="9" eb="12">
      <t>スイドウキョク</t>
    </rPh>
    <rPh sb="12" eb="15">
      <t>ソウムカ</t>
    </rPh>
    <phoneticPr fontId="2"/>
  </si>
  <si>
    <t>注:令和6年度</t>
    <rPh sb="0" eb="1">
      <t>チュウ</t>
    </rPh>
    <rPh sb="2" eb="4">
      <t>レイワ</t>
    </rPh>
    <rPh sb="5" eb="7">
      <t>ネンド</t>
    </rPh>
    <phoneticPr fontId="8"/>
  </si>
  <si>
    <t>注1:令和6年度</t>
    <rPh sb="0" eb="1">
      <t>チュウ</t>
    </rPh>
    <rPh sb="3" eb="5">
      <t>レイワ</t>
    </rPh>
    <rPh sb="6" eb="8">
      <t>ネンド</t>
    </rPh>
    <phoneticPr fontId="16"/>
  </si>
  <si>
    <t>注:令和6年度末現在</t>
    <rPh sb="2" eb="4">
      <t>レイワ</t>
    </rPh>
    <rPh sb="5" eb="7">
      <t>ネンド</t>
    </rPh>
    <rPh sb="7" eb="8">
      <t>マツ</t>
    </rPh>
    <rPh sb="8" eb="10">
      <t>ゲンザイ</t>
    </rPh>
    <phoneticPr fontId="11"/>
  </si>
  <si>
    <t>注:令和6年度</t>
    <rPh sb="0" eb="1">
      <t>チュウ</t>
    </rPh>
    <rPh sb="2" eb="4">
      <t>レイワ</t>
    </rPh>
    <rPh sb="5" eb="7">
      <t>ネンド</t>
    </rPh>
    <phoneticPr fontId="10"/>
  </si>
  <si>
    <t>資料:ふるさと納税課、総務省『ふるさと納税に関する現況調査』</t>
    <rPh sb="7" eb="9">
      <t>ノウゼイ</t>
    </rPh>
    <rPh sb="9" eb="10">
      <t>カ</t>
    </rPh>
    <rPh sb="11" eb="14">
      <t>ソウムショウ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</si>
</sst>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_ "/>
    <numFmt numFmtId="178" formatCode="#,##0;\-#,##0;&quot;-&quot;;_ @_ "/>
    <numFmt numFmtId="179" formatCode="#,##0.0"/>
    <numFmt numFmtId="180" formatCode="\ #,##0;\-#,##0;&quot;-&quot;;_ @_ 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theme="9" tint="-0.499984740745262"/>
      <name val="ＭＳ ゴシック"/>
      <family val="3"/>
      <charset val="128"/>
    </font>
    <font>
      <sz val="11"/>
      <color theme="9" tint="-0.499984740745262"/>
      <name val="ＭＳ Ｐゴシック"/>
      <family val="2"/>
      <charset val="128"/>
      <scheme val="minor"/>
    </font>
    <font>
      <sz val="14"/>
      <color theme="9" tint="-0.499984740745262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Ｐゴシック"/>
      <family val="3"/>
      <charset val="128"/>
      <scheme val="minor"/>
    </font>
    <font>
      <b/>
      <sz val="14"/>
      <color theme="9" tint="-0.49998474074526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9" tint="-0.499984740745262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38" fontId="15" fillId="2" borderId="0" xfId="1" applyFont="1" applyFill="1" applyBorder="1" applyAlignment="1">
      <alignment horizontal="right" vertical="center"/>
    </xf>
    <xf numFmtId="38" fontId="15" fillId="2" borderId="9" xfId="1" applyFont="1" applyFill="1" applyBorder="1" applyAlignment="1">
      <alignment horizontal="right" vertical="center"/>
    </xf>
    <xf numFmtId="176" fontId="15" fillId="2" borderId="0" xfId="0" applyNumberFormat="1" applyFont="1" applyFill="1" applyAlignment="1">
      <alignment horizontal="right" vertical="center"/>
    </xf>
    <xf numFmtId="177" fontId="15" fillId="2" borderId="0" xfId="0" applyNumberFormat="1" applyFont="1" applyFill="1">
      <alignment vertical="center"/>
    </xf>
    <xf numFmtId="0" fontId="14" fillId="2" borderId="20" xfId="0" applyFont="1" applyFill="1" applyBorder="1" applyAlignment="1">
      <alignment horizontal="center" vertical="center"/>
    </xf>
    <xf numFmtId="176" fontId="15" fillId="2" borderId="6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2" borderId="7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4" xfId="0" applyFont="1" applyFill="1" applyBorder="1">
      <alignment vertical="center"/>
    </xf>
    <xf numFmtId="0" fontId="15" fillId="2" borderId="9" xfId="0" applyFont="1" applyFill="1" applyBorder="1">
      <alignment vertical="center"/>
    </xf>
    <xf numFmtId="0" fontId="15" fillId="2" borderId="6" xfId="0" applyFont="1" applyFill="1" applyBorder="1">
      <alignment vertical="center"/>
    </xf>
    <xf numFmtId="0" fontId="15" fillId="2" borderId="21" xfId="0" applyFont="1" applyFill="1" applyBorder="1">
      <alignment vertical="center"/>
    </xf>
    <xf numFmtId="0" fontId="16" fillId="2" borderId="0" xfId="0" applyFont="1" applyFill="1">
      <alignment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11" xfId="0" applyFont="1" applyFill="1" applyBorder="1">
      <alignment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178" fontId="15" fillId="2" borderId="0" xfId="1" applyNumberFormat="1" applyFont="1" applyFill="1" applyBorder="1" applyAlignment="1">
      <alignment vertical="center"/>
    </xf>
    <xf numFmtId="179" fontId="15" fillId="2" borderId="0" xfId="1" applyNumberFormat="1" applyFont="1" applyFill="1" applyBorder="1" applyAlignment="1">
      <alignment vertical="center"/>
    </xf>
    <xf numFmtId="178" fontId="15" fillId="2" borderId="3" xfId="1" applyNumberFormat="1" applyFont="1" applyFill="1" applyBorder="1" applyAlignment="1">
      <alignment vertical="center"/>
    </xf>
    <xf numFmtId="179" fontId="15" fillId="2" borderId="3" xfId="1" applyNumberFormat="1" applyFont="1" applyFill="1" applyBorder="1" applyAlignment="1">
      <alignment vertical="center"/>
    </xf>
    <xf numFmtId="0" fontId="14" fillId="2" borderId="14" xfId="0" applyFont="1" applyFill="1" applyBorder="1">
      <alignment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5" fillId="2" borderId="18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9" fillId="2" borderId="9" xfId="0" applyFont="1" applyFill="1" applyBorder="1">
      <alignment vertical="center"/>
    </xf>
    <xf numFmtId="0" fontId="15" fillId="2" borderId="15" xfId="0" applyFont="1" applyFill="1" applyBorder="1" applyAlignment="1">
      <alignment horizontal="center" vertical="center"/>
    </xf>
    <xf numFmtId="38" fontId="15" fillId="2" borderId="0" xfId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15" fillId="2" borderId="17" xfId="0" applyFont="1" applyFill="1" applyBorder="1">
      <alignment vertical="center"/>
    </xf>
    <xf numFmtId="0" fontId="15" fillId="2" borderId="5" xfId="0" applyFont="1" applyFill="1" applyBorder="1">
      <alignment vertical="center"/>
    </xf>
    <xf numFmtId="10" fontId="15" fillId="0" borderId="0" xfId="2" applyNumberFormat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0" fontId="21" fillId="3" borderId="0" xfId="0" applyFont="1" applyFill="1">
      <alignment vertical="center"/>
    </xf>
    <xf numFmtId="0" fontId="22" fillId="2" borderId="0" xfId="0" applyFont="1" applyFill="1">
      <alignment vertical="center"/>
    </xf>
    <xf numFmtId="0" fontId="22" fillId="2" borderId="0" xfId="3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3" applyFont="1" applyFill="1">
      <alignment vertical="center"/>
    </xf>
    <xf numFmtId="0" fontId="22" fillId="0" borderId="0" xfId="0" applyFont="1">
      <alignment vertical="center"/>
    </xf>
    <xf numFmtId="0" fontId="14" fillId="2" borderId="3" xfId="0" applyFont="1" applyFill="1" applyBorder="1">
      <alignment vertical="center"/>
    </xf>
    <xf numFmtId="0" fontId="14" fillId="2" borderId="3" xfId="0" applyFont="1" applyFill="1" applyBorder="1" applyAlignment="1">
      <alignment horizontal="center" vertical="center"/>
    </xf>
    <xf numFmtId="38" fontId="14" fillId="2" borderId="3" xfId="1" applyFont="1" applyFill="1" applyBorder="1" applyAlignment="1">
      <alignment horizontal="right" vertical="center"/>
    </xf>
    <xf numFmtId="38" fontId="14" fillId="2" borderId="4" xfId="1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38" fontId="23" fillId="0" borderId="4" xfId="1" applyFont="1" applyFill="1" applyBorder="1" applyAlignment="1">
      <alignment horizontal="right" vertical="center"/>
    </xf>
    <xf numFmtId="38" fontId="23" fillId="0" borderId="3" xfId="1" applyFont="1" applyFill="1" applyBorder="1" applyAlignment="1">
      <alignment horizontal="right" vertical="center"/>
    </xf>
    <xf numFmtId="180" fontId="23" fillId="2" borderId="8" xfId="1" applyNumberFormat="1" applyFont="1" applyFill="1" applyBorder="1" applyAlignment="1">
      <alignment horizontal="right" vertical="center"/>
    </xf>
    <xf numFmtId="180" fontId="23" fillId="2" borderId="0" xfId="1" applyNumberFormat="1" applyFont="1" applyFill="1" applyBorder="1" applyAlignment="1">
      <alignment horizontal="right" vertical="center"/>
    </xf>
    <xf numFmtId="4" fontId="23" fillId="2" borderId="8" xfId="0" applyNumberFormat="1" applyFont="1" applyFill="1" applyBorder="1" applyAlignment="1">
      <alignment horizontal="right" vertical="center"/>
    </xf>
    <xf numFmtId="180" fontId="22" fillId="0" borderId="0" xfId="1" applyNumberFormat="1" applyFont="1" applyFill="1" applyBorder="1" applyAlignment="1">
      <alignment horizontal="right" vertical="center"/>
    </xf>
    <xf numFmtId="4" fontId="22" fillId="0" borderId="0" xfId="1" applyNumberFormat="1" applyFont="1" applyFill="1" applyBorder="1" applyAlignment="1">
      <alignment horizontal="right" vertical="center"/>
    </xf>
    <xf numFmtId="180" fontId="22" fillId="0" borderId="3" xfId="1" applyNumberFormat="1" applyFont="1" applyFill="1" applyBorder="1" applyAlignment="1">
      <alignment horizontal="right" vertical="center"/>
    </xf>
    <xf numFmtId="180" fontId="23" fillId="0" borderId="0" xfId="1" applyNumberFormat="1" applyFont="1" applyFill="1" applyBorder="1" applyAlignment="1">
      <alignment horizontal="right" vertical="center"/>
    </xf>
    <xf numFmtId="4" fontId="23" fillId="0" borderId="0" xfId="1" applyNumberFormat="1" applyFont="1" applyFill="1" applyBorder="1" applyAlignment="1">
      <alignment horizontal="right" vertical="center"/>
    </xf>
    <xf numFmtId="3" fontId="14" fillId="0" borderId="0" xfId="1" applyNumberFormat="1" applyFont="1" applyFill="1" applyBorder="1" applyAlignment="1">
      <alignment vertical="center"/>
    </xf>
    <xf numFmtId="3" fontId="14" fillId="0" borderId="0" xfId="0" applyNumberFormat="1" applyFont="1">
      <alignment vertical="center"/>
    </xf>
    <xf numFmtId="3" fontId="22" fillId="0" borderId="0" xfId="1" applyNumberFormat="1" applyFont="1" applyFill="1" applyBorder="1" applyAlignment="1">
      <alignment vertical="center"/>
    </xf>
    <xf numFmtId="3" fontId="22" fillId="0" borderId="0" xfId="0" applyNumberFormat="1" applyFont="1">
      <alignment vertical="center"/>
    </xf>
    <xf numFmtId="3" fontId="22" fillId="0" borderId="0" xfId="1" applyNumberFormat="1" applyFont="1" applyFill="1" applyBorder="1" applyAlignment="1">
      <alignment horizontal="right" vertical="center"/>
    </xf>
    <xf numFmtId="3" fontId="22" fillId="0" borderId="9" xfId="1" applyNumberFormat="1" applyFont="1" applyFill="1" applyBorder="1" applyAlignment="1">
      <alignment vertical="center"/>
    </xf>
    <xf numFmtId="3" fontId="22" fillId="0" borderId="9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vertical="center"/>
    </xf>
    <xf numFmtId="3" fontId="22" fillId="0" borderId="3" xfId="0" applyNumberFormat="1" applyFont="1" applyBorder="1">
      <alignment vertical="center"/>
    </xf>
    <xf numFmtId="3" fontId="14" fillId="0" borderId="8" xfId="0" applyNumberFormat="1" applyFont="1" applyBorder="1">
      <alignment vertical="center"/>
    </xf>
    <xf numFmtId="3" fontId="15" fillId="0" borderId="0" xfId="0" applyNumberFormat="1" applyFont="1">
      <alignment vertical="center"/>
    </xf>
    <xf numFmtId="38" fontId="15" fillId="0" borderId="9" xfId="1" applyFont="1" applyFill="1" applyBorder="1" applyAlignment="1">
      <alignment horizontal="right" vertical="center"/>
    </xf>
    <xf numFmtId="10" fontId="14" fillId="0" borderId="0" xfId="2" applyNumberFormat="1" applyFont="1" applyFill="1" applyBorder="1" applyAlignment="1">
      <alignment horizontal="right" vertical="center"/>
    </xf>
    <xf numFmtId="10" fontId="15" fillId="0" borderId="3" xfId="2" applyNumberFormat="1" applyFont="1" applyFill="1" applyBorder="1" applyAlignment="1">
      <alignment horizontal="right" vertical="center"/>
    </xf>
    <xf numFmtId="38" fontId="14" fillId="0" borderId="9" xfId="1" applyFont="1" applyFill="1" applyBorder="1" applyAlignment="1">
      <alignment horizontal="right" vertical="center"/>
    </xf>
    <xf numFmtId="38" fontId="14" fillId="0" borderId="8" xfId="1" applyFont="1" applyFill="1" applyBorder="1" applyAlignment="1">
      <alignment horizontal="right" vertical="center"/>
    </xf>
    <xf numFmtId="38" fontId="15" fillId="0" borderId="4" xfId="1" applyFont="1" applyFill="1" applyBorder="1" applyAlignment="1">
      <alignment horizontal="right" vertical="center"/>
    </xf>
    <xf numFmtId="38" fontId="15" fillId="0" borderId="3" xfId="1" applyFont="1" applyFill="1" applyBorder="1" applyAlignment="1">
      <alignment horizontal="right" vertical="center"/>
    </xf>
    <xf numFmtId="0" fontId="15" fillId="2" borderId="14" xfId="0" applyFont="1" applyFill="1" applyBorder="1">
      <alignment vertical="center"/>
    </xf>
    <xf numFmtId="0" fontId="15" fillId="2" borderId="16" xfId="0" applyFont="1" applyFill="1" applyBorder="1">
      <alignment vertical="center"/>
    </xf>
    <xf numFmtId="38" fontId="15" fillId="0" borderId="9" xfId="1" applyFont="1" applyFill="1" applyBorder="1" applyAlignment="1">
      <alignment horizontal="center" vertical="center"/>
    </xf>
    <xf numFmtId="38" fontId="14" fillId="0" borderId="4" xfId="1" applyFont="1" applyFill="1" applyBorder="1" applyAlignment="1">
      <alignment horizontal="center" vertical="center"/>
    </xf>
    <xf numFmtId="38" fontId="14" fillId="0" borderId="3" xfId="1" applyFont="1" applyFill="1" applyBorder="1" applyAlignment="1">
      <alignment horizontal="right" vertical="center"/>
    </xf>
    <xf numFmtId="4" fontId="22" fillId="0" borderId="3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178" fontId="14" fillId="2" borderId="8" xfId="1" applyNumberFormat="1" applyFont="1" applyFill="1" applyBorder="1" applyAlignment="1">
      <alignment vertical="center"/>
    </xf>
    <xf numFmtId="179" fontId="14" fillId="2" borderId="8" xfId="1" applyNumberFormat="1" applyFont="1" applyFill="1" applyBorder="1" applyAlignment="1">
      <alignment vertical="center"/>
    </xf>
  </cellXfs>
  <cellStyles count="5">
    <cellStyle name="パーセント" xfId="2" builtinId="5"/>
    <cellStyle name="ハイパーリンク" xfId="3" builtinId="8"/>
    <cellStyle name="桁区切り" xfId="1" builtinId="6"/>
    <cellStyle name="桁区切り 2" xfId="4" xr:uid="{31FF607E-AAB6-4FD5-8FB2-8A68D33ED467}"/>
    <cellStyle name="標準" xfId="0" builtinId="0"/>
  </cellStyles>
  <dxfs count="0"/>
  <tableStyles count="0" defaultTableStyle="TableStyleMedium2" defaultPivotStyle="PivotStyleLight16"/>
  <colors>
    <mruColors>
      <color rgb="FFFFCCFF"/>
      <color rgb="FFCCECFF"/>
      <color rgb="FFB9B9FF"/>
      <color rgb="FFCCFFCC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3"/>
  <sheetViews>
    <sheetView showGridLines="0" zoomScale="115" zoomScaleNormal="115" workbookViewId="0">
      <selection activeCell="E1" sqref="E1"/>
    </sheetView>
  </sheetViews>
  <sheetFormatPr defaultColWidth="8.125" defaultRowHeight="13.5" x14ac:dyDescent="0.15"/>
  <cols>
    <col min="1" max="1" width="4.25" style="1" bestFit="1" customWidth="1"/>
    <col min="2" max="2" width="2.25" style="1" bestFit="1" customWidth="1"/>
    <col min="3" max="3" width="4" style="1" bestFit="1" customWidth="1"/>
    <col min="4" max="4" width="57.375" style="1" bestFit="1" customWidth="1"/>
    <col min="5" max="16384" width="8.125" style="1"/>
  </cols>
  <sheetData>
    <row r="1" spans="1:4" s="51" customFormat="1" ht="20.100000000000001" customHeight="1" x14ac:dyDescent="0.15">
      <c r="A1" s="64">
        <v>16</v>
      </c>
      <c r="B1" s="64" t="s">
        <v>113</v>
      </c>
      <c r="C1" s="64"/>
      <c r="D1" s="64"/>
    </row>
    <row r="2" spans="1:4" ht="20.100000000000001" customHeight="1" x14ac:dyDescent="0.15">
      <c r="A2" s="65">
        <v>16</v>
      </c>
      <c r="B2" s="65" t="s">
        <v>114</v>
      </c>
      <c r="C2" s="65">
        <v>1</v>
      </c>
      <c r="D2" s="66" t="s">
        <v>115</v>
      </c>
    </row>
    <row r="3" spans="1:4" ht="20.100000000000001" customHeight="1" x14ac:dyDescent="0.15">
      <c r="A3" s="67">
        <v>16</v>
      </c>
      <c r="B3" s="67" t="s">
        <v>114</v>
      </c>
      <c r="C3" s="67">
        <v>2</v>
      </c>
      <c r="D3" s="68" t="s">
        <v>116</v>
      </c>
    </row>
    <row r="4" spans="1:4" ht="20.100000000000001" customHeight="1" x14ac:dyDescent="0.15">
      <c r="A4" s="65"/>
      <c r="B4" s="65"/>
      <c r="C4" s="65" t="s">
        <v>117</v>
      </c>
      <c r="D4" s="69" t="s">
        <v>118</v>
      </c>
    </row>
    <row r="5" spans="1:4" ht="20.100000000000001" customHeight="1" x14ac:dyDescent="0.15">
      <c r="A5" s="67"/>
      <c r="B5" s="67"/>
      <c r="C5" s="67" t="s">
        <v>119</v>
      </c>
      <c r="D5" s="67" t="s">
        <v>120</v>
      </c>
    </row>
    <row r="6" spans="1:4" ht="20.100000000000001" customHeight="1" x14ac:dyDescent="0.15">
      <c r="A6" s="65">
        <v>16</v>
      </c>
      <c r="B6" s="65" t="s">
        <v>114</v>
      </c>
      <c r="C6" s="65">
        <v>3</v>
      </c>
      <c r="D6" s="66" t="s">
        <v>121</v>
      </c>
    </row>
    <row r="7" spans="1:4" ht="20.100000000000001" customHeight="1" x14ac:dyDescent="0.15">
      <c r="A7" s="67">
        <v>16</v>
      </c>
      <c r="B7" s="67" t="s">
        <v>114</v>
      </c>
      <c r="C7" s="67">
        <v>4</v>
      </c>
      <c r="D7" s="68" t="s">
        <v>158</v>
      </c>
    </row>
    <row r="8" spans="1:4" ht="20.100000000000001" customHeight="1" x14ac:dyDescent="0.15">
      <c r="A8" s="65">
        <v>16</v>
      </c>
      <c r="B8" s="65" t="s">
        <v>114</v>
      </c>
      <c r="C8" s="65">
        <v>5</v>
      </c>
      <c r="D8" s="66" t="s">
        <v>122</v>
      </c>
    </row>
    <row r="9" spans="1:4" ht="20.100000000000001" customHeight="1" x14ac:dyDescent="0.15">
      <c r="A9" s="67">
        <v>16</v>
      </c>
      <c r="B9" s="67" t="s">
        <v>114</v>
      </c>
      <c r="C9" s="67">
        <v>6</v>
      </c>
      <c r="D9" s="68" t="s">
        <v>123</v>
      </c>
    </row>
    <row r="10" spans="1:4" ht="20.100000000000001" customHeight="1" x14ac:dyDescent="0.15">
      <c r="A10" s="65">
        <v>16</v>
      </c>
      <c r="B10" s="65" t="s">
        <v>114</v>
      </c>
      <c r="C10" s="65">
        <v>7</v>
      </c>
      <c r="D10" s="66" t="s">
        <v>124</v>
      </c>
    </row>
    <row r="11" spans="1:4" ht="20.100000000000001" customHeight="1" x14ac:dyDescent="0.15">
      <c r="A11" s="67">
        <v>16</v>
      </c>
      <c r="B11" s="67" t="s">
        <v>114</v>
      </c>
      <c r="C11" s="67">
        <v>8</v>
      </c>
      <c r="D11" s="68" t="s">
        <v>125</v>
      </c>
    </row>
    <row r="12" spans="1:4" x14ac:dyDescent="0.15">
      <c r="D12" s="52"/>
    </row>
    <row r="13" spans="1:4" x14ac:dyDescent="0.15">
      <c r="D13" s="52"/>
    </row>
  </sheetData>
  <phoneticPr fontId="2"/>
  <hyperlinks>
    <hyperlink ref="D2" location="'P016-010'!A1" display="歳入歳出決算" xr:uid="{00000000-0004-0000-0000-000000000000}"/>
    <hyperlink ref="D3" location="'P016-020'!A1" display="一般会計歳入歳出予算額、決算額" xr:uid="{00000000-0004-0000-0000-000001000000}"/>
    <hyperlink ref="D6" location="'P016-030'!A1" display="一般会計決算額の性質別構成" xr:uid="{00000000-0004-0000-0000-000004000000}"/>
    <hyperlink ref="D7" location="'P016-040'!A1" display="特別会計、企業会計の決算額" xr:uid="{00000000-0004-0000-0000-000005000000}"/>
    <hyperlink ref="D8" location="'P016-050'!A1" display="地方債現在高" xr:uid="{00000000-0004-0000-0000-000006000000}"/>
    <hyperlink ref="D9" location="'P016-060'!A1" display="個人市民税の負担額" xr:uid="{00000000-0004-0000-0000-000007000000}"/>
    <hyperlink ref="D10" location="'P016-070'!A1" display="市税決算額" xr:uid="{00000000-0004-0000-0000-000008000000}"/>
    <hyperlink ref="D11" location="'P016-080'!A1" display="ふるさと納税" xr:uid="{00000000-0004-0000-0000-000009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CFF"/>
  </sheetPr>
  <dimension ref="A1:I15"/>
  <sheetViews>
    <sheetView showGridLines="0" zoomScale="115" zoomScaleNormal="115" workbookViewId="0">
      <selection activeCell="J16" sqref="J16"/>
    </sheetView>
  </sheetViews>
  <sheetFormatPr defaultRowHeight="13.5" x14ac:dyDescent="0.15"/>
  <cols>
    <col min="1" max="1" width="6.125" style="1" customWidth="1"/>
    <col min="2" max="2" width="3.5" style="1" bestFit="1" customWidth="1"/>
    <col min="3" max="3" width="5.5" style="1" bestFit="1" customWidth="1"/>
    <col min="4" max="9" width="12.625" style="1" customWidth="1"/>
    <col min="10" max="16384" width="9" style="1"/>
  </cols>
  <sheetData>
    <row r="1" spans="1:9" x14ac:dyDescent="0.15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x14ac:dyDescent="0.15">
      <c r="A3" s="111" t="s">
        <v>1</v>
      </c>
      <c r="B3" s="111"/>
      <c r="C3" s="111"/>
      <c r="D3" s="111"/>
      <c r="E3" s="111"/>
      <c r="F3" s="111"/>
      <c r="G3" s="111"/>
      <c r="H3" s="111"/>
      <c r="I3" s="111"/>
    </row>
    <row r="4" spans="1:9" x14ac:dyDescent="0.15">
      <c r="A4" s="111"/>
      <c r="B4" s="111"/>
      <c r="C4" s="111"/>
      <c r="D4" s="111"/>
      <c r="E4" s="111"/>
      <c r="F4" s="111"/>
      <c r="G4" s="111"/>
      <c r="H4" s="111"/>
      <c r="I4" s="111"/>
    </row>
    <row r="5" spans="1:9" ht="14.25" thickBo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9" ht="14.25" thickTop="1" x14ac:dyDescent="0.15">
      <c r="A6" s="3"/>
      <c r="B6" s="3"/>
      <c r="C6" s="3"/>
      <c r="D6" s="112" t="s">
        <v>2</v>
      </c>
      <c r="E6" s="4"/>
      <c r="F6" s="4"/>
      <c r="G6" s="112" t="s">
        <v>3</v>
      </c>
      <c r="H6" s="4"/>
      <c r="I6" s="4"/>
    </row>
    <row r="7" spans="1:9" x14ac:dyDescent="0.15">
      <c r="A7" s="5"/>
      <c r="B7" s="5"/>
      <c r="C7" s="5"/>
      <c r="D7" s="113"/>
      <c r="E7" s="6" t="s">
        <v>4</v>
      </c>
      <c r="F7" s="6" t="s">
        <v>5</v>
      </c>
      <c r="G7" s="113"/>
      <c r="H7" s="6" t="s">
        <v>4</v>
      </c>
      <c r="I7" s="59" t="s">
        <v>5</v>
      </c>
    </row>
    <row r="8" spans="1:9" x14ac:dyDescent="0.15">
      <c r="A8" s="7" t="s">
        <v>6</v>
      </c>
      <c r="B8" s="7">
        <v>30</v>
      </c>
      <c r="C8" s="7" t="s">
        <v>7</v>
      </c>
      <c r="D8" s="11">
        <v>137356306</v>
      </c>
      <c r="E8" s="10">
        <v>96064911</v>
      </c>
      <c r="F8" s="10">
        <v>41291395</v>
      </c>
      <c r="G8" s="10">
        <v>133452820</v>
      </c>
      <c r="H8" s="10">
        <v>92786499</v>
      </c>
      <c r="I8" s="10">
        <v>40666321</v>
      </c>
    </row>
    <row r="9" spans="1:9" x14ac:dyDescent="0.15">
      <c r="A9" s="7" t="s">
        <v>133</v>
      </c>
      <c r="B9" s="7" t="s">
        <v>126</v>
      </c>
      <c r="C9" s="57" t="s">
        <v>139</v>
      </c>
      <c r="D9" s="11">
        <v>144356447</v>
      </c>
      <c r="E9" s="10">
        <v>103657396</v>
      </c>
      <c r="F9" s="10">
        <v>40699051</v>
      </c>
      <c r="G9" s="10">
        <v>141671923</v>
      </c>
      <c r="H9" s="10">
        <v>101224354</v>
      </c>
      <c r="I9" s="10">
        <v>40447569</v>
      </c>
    </row>
    <row r="10" spans="1:9" x14ac:dyDescent="0.15">
      <c r="A10" s="7"/>
      <c r="B10" s="7">
        <v>2</v>
      </c>
      <c r="C10" s="57"/>
      <c r="D10" s="11">
        <v>168305310</v>
      </c>
      <c r="E10" s="10">
        <v>127735672</v>
      </c>
      <c r="F10" s="10">
        <v>40569638</v>
      </c>
      <c r="G10" s="10">
        <v>164380075</v>
      </c>
      <c r="H10" s="10">
        <v>124360184</v>
      </c>
      <c r="I10" s="10">
        <v>40019891</v>
      </c>
    </row>
    <row r="11" spans="1:9" x14ac:dyDescent="0.15">
      <c r="A11" s="7"/>
      <c r="B11" s="7">
        <v>3</v>
      </c>
      <c r="C11" s="57"/>
      <c r="D11" s="11">
        <v>166213837</v>
      </c>
      <c r="E11" s="10">
        <v>125726037</v>
      </c>
      <c r="F11" s="10">
        <v>40487800</v>
      </c>
      <c r="G11" s="10">
        <v>161917993</v>
      </c>
      <c r="H11" s="10">
        <v>122399203</v>
      </c>
      <c r="I11" s="10">
        <v>39518790</v>
      </c>
    </row>
    <row r="12" spans="1:9" x14ac:dyDescent="0.15">
      <c r="A12" s="7"/>
      <c r="B12" s="7">
        <v>4</v>
      </c>
      <c r="C12" s="57"/>
      <c r="D12" s="11">
        <v>171437235</v>
      </c>
      <c r="E12" s="10">
        <v>128810005</v>
      </c>
      <c r="F12" s="10">
        <v>42627230</v>
      </c>
      <c r="G12" s="10">
        <v>166648538</v>
      </c>
      <c r="H12" s="10">
        <v>125118839</v>
      </c>
      <c r="I12" s="10">
        <v>41529699</v>
      </c>
    </row>
    <row r="13" spans="1:9" x14ac:dyDescent="0.15">
      <c r="A13" s="9"/>
      <c r="B13" s="7">
        <v>5</v>
      </c>
      <c r="C13" s="10"/>
      <c r="D13" s="11">
        <v>173588666</v>
      </c>
      <c r="E13" s="10">
        <v>133619853</v>
      </c>
      <c r="F13" s="10">
        <v>39968813</v>
      </c>
      <c r="G13" s="10">
        <v>169887120</v>
      </c>
      <c r="H13" s="10">
        <v>130467931</v>
      </c>
      <c r="I13" s="10">
        <v>39419189</v>
      </c>
    </row>
    <row r="14" spans="1:9" x14ac:dyDescent="0.15">
      <c r="A14" s="70"/>
      <c r="B14" s="71">
        <v>6</v>
      </c>
      <c r="C14" s="72"/>
      <c r="D14" s="76">
        <f>SUM(E14:F14)</f>
        <v>179013510</v>
      </c>
      <c r="E14" s="77">
        <v>138665146</v>
      </c>
      <c r="F14" s="77">
        <v>40348364</v>
      </c>
      <c r="G14" s="77">
        <f>SUM(H14:I14)</f>
        <v>175139110</v>
      </c>
      <c r="H14" s="77">
        <v>135255318</v>
      </c>
      <c r="I14" s="77">
        <v>39883792</v>
      </c>
    </row>
    <row r="15" spans="1:9" x14ac:dyDescent="0.15">
      <c r="A15" s="9" t="s">
        <v>8</v>
      </c>
      <c r="B15" s="9"/>
      <c r="C15" s="10"/>
      <c r="D15" s="12"/>
      <c r="E15" s="13"/>
      <c r="F15" s="13"/>
      <c r="G15" s="13"/>
      <c r="H15" s="13"/>
      <c r="I15" s="13"/>
    </row>
  </sheetData>
  <mergeCells count="4">
    <mergeCell ref="A1:I2"/>
    <mergeCell ref="A3:I4"/>
    <mergeCell ref="G6:G7"/>
    <mergeCell ref="D6:D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CFF"/>
  </sheetPr>
  <dimension ref="A1:F52"/>
  <sheetViews>
    <sheetView showGridLines="0" topLeftCell="A15" zoomScale="85" zoomScaleNormal="85" workbookViewId="0">
      <selection activeCell="A50" sqref="A50:XFD50"/>
    </sheetView>
  </sheetViews>
  <sheetFormatPr defaultRowHeight="13.5" x14ac:dyDescent="0.15"/>
  <cols>
    <col min="1" max="1" width="9" style="1"/>
    <col min="2" max="2" width="38.25" style="1" bestFit="1" customWidth="1"/>
    <col min="3" max="3" width="16.125" style="1" bestFit="1" customWidth="1"/>
    <col min="4" max="5" width="16.125" style="1" customWidth="1"/>
    <col min="6" max="16384" width="9" style="1"/>
  </cols>
  <sheetData>
    <row r="1" spans="1:6" x14ac:dyDescent="0.15">
      <c r="A1" s="111" t="s">
        <v>9</v>
      </c>
      <c r="B1" s="111"/>
      <c r="C1" s="111"/>
      <c r="D1" s="111"/>
      <c r="E1" s="111"/>
      <c r="F1" s="111"/>
    </row>
    <row r="2" spans="1:6" x14ac:dyDescent="0.15">
      <c r="A2" s="111"/>
      <c r="B2" s="111"/>
      <c r="C2" s="111"/>
      <c r="D2" s="111"/>
      <c r="E2" s="111"/>
      <c r="F2" s="111"/>
    </row>
    <row r="3" spans="1:6" x14ac:dyDescent="0.15">
      <c r="A3" s="2"/>
      <c r="B3" s="2"/>
      <c r="C3" s="2"/>
      <c r="D3" s="2"/>
      <c r="E3" s="2"/>
      <c r="F3" s="2"/>
    </row>
    <row r="4" spans="1:6" ht="14.25" thickBot="1" x14ac:dyDescent="0.2">
      <c r="A4" s="9" t="s">
        <v>10</v>
      </c>
      <c r="B4" s="9"/>
      <c r="C4" s="9"/>
      <c r="D4" s="9"/>
      <c r="E4" s="9"/>
      <c r="F4" s="9"/>
    </row>
    <row r="5" spans="1:6" ht="14.25" thickTop="1" x14ac:dyDescent="0.15">
      <c r="A5" s="18"/>
      <c r="B5" s="18"/>
      <c r="C5" s="20" t="s">
        <v>11</v>
      </c>
      <c r="D5" s="19" t="s">
        <v>12</v>
      </c>
      <c r="E5" s="19" t="s">
        <v>13</v>
      </c>
      <c r="F5" s="19" t="s">
        <v>14</v>
      </c>
    </row>
    <row r="6" spans="1:6" x14ac:dyDescent="0.15">
      <c r="A6" s="22" t="s">
        <v>15</v>
      </c>
      <c r="B6" s="50"/>
      <c r="C6" s="78">
        <f>SUM(C7:C30)</f>
        <v>143607018</v>
      </c>
      <c r="D6" s="79">
        <f>SUM(D7:D30)</f>
        <v>139651207</v>
      </c>
      <c r="E6" s="79">
        <f>SUM(E7:E30)</f>
        <v>138665146</v>
      </c>
      <c r="F6" s="80">
        <f>SUM(F7:F30)</f>
        <v>100</v>
      </c>
    </row>
    <row r="7" spans="1:6" x14ac:dyDescent="0.15">
      <c r="A7" s="9"/>
      <c r="B7" s="35" t="s">
        <v>16</v>
      </c>
      <c r="C7" s="81">
        <v>20099205</v>
      </c>
      <c r="D7" s="81">
        <v>20786967</v>
      </c>
      <c r="E7" s="81">
        <v>20306878</v>
      </c>
      <c r="F7" s="82">
        <f>(E7/$E$6)*100</f>
        <v>14.644543770213172</v>
      </c>
    </row>
    <row r="8" spans="1:6" x14ac:dyDescent="0.15">
      <c r="A8" s="9"/>
      <c r="B8" s="36" t="s">
        <v>17</v>
      </c>
      <c r="C8" s="81">
        <v>1052057</v>
      </c>
      <c r="D8" s="81">
        <v>1060824</v>
      </c>
      <c r="E8" s="81">
        <v>1060824</v>
      </c>
      <c r="F8" s="82">
        <f t="shared" ref="F8:F30" si="0">(E8/$E$6)*100</f>
        <v>0.76502569722892011</v>
      </c>
    </row>
    <row r="9" spans="1:6" x14ac:dyDescent="0.15">
      <c r="A9" s="9"/>
      <c r="B9" s="36" t="s">
        <v>18</v>
      </c>
      <c r="C9" s="81">
        <v>2933</v>
      </c>
      <c r="D9" s="81">
        <v>4615</v>
      </c>
      <c r="E9" s="81">
        <v>4615</v>
      </c>
      <c r="F9" s="82">
        <f t="shared" si="0"/>
        <v>3.3281614977710406E-3</v>
      </c>
    </row>
    <row r="10" spans="1:6" x14ac:dyDescent="0.15">
      <c r="A10" s="9"/>
      <c r="B10" s="36" t="s">
        <v>145</v>
      </c>
      <c r="C10" s="81">
        <v>53131</v>
      </c>
      <c r="D10" s="81">
        <v>101018</v>
      </c>
      <c r="E10" s="81">
        <v>101018</v>
      </c>
      <c r="F10" s="82">
        <f t="shared" si="0"/>
        <v>7.2850318132575295E-2</v>
      </c>
    </row>
    <row r="11" spans="1:6" x14ac:dyDescent="0.15">
      <c r="A11" s="9"/>
      <c r="B11" s="36" t="s">
        <v>146</v>
      </c>
      <c r="C11" s="81">
        <v>41653</v>
      </c>
      <c r="D11" s="81">
        <v>99283</v>
      </c>
      <c r="E11" s="81">
        <v>99283</v>
      </c>
      <c r="F11" s="82">
        <f t="shared" si="0"/>
        <v>7.1599102488234506E-2</v>
      </c>
    </row>
    <row r="12" spans="1:6" x14ac:dyDescent="0.15">
      <c r="A12" s="9"/>
      <c r="B12" s="36" t="s">
        <v>147</v>
      </c>
      <c r="C12" s="81">
        <v>292891</v>
      </c>
      <c r="D12" s="81">
        <v>334697</v>
      </c>
      <c r="E12" s="81">
        <v>334697</v>
      </c>
      <c r="F12" s="82">
        <f t="shared" si="0"/>
        <v>0.24137067580053606</v>
      </c>
    </row>
    <row r="13" spans="1:6" x14ac:dyDescent="0.15">
      <c r="A13" s="8"/>
      <c r="B13" s="36" t="s">
        <v>19</v>
      </c>
      <c r="C13" s="81">
        <v>4197585</v>
      </c>
      <c r="D13" s="81">
        <v>4296198</v>
      </c>
      <c r="E13" s="81">
        <v>4296198</v>
      </c>
      <c r="F13" s="82">
        <f t="shared" si="0"/>
        <v>3.0982536880608773</v>
      </c>
    </row>
    <row r="14" spans="1:6" x14ac:dyDescent="0.15">
      <c r="A14" s="8"/>
      <c r="B14" s="36" t="s">
        <v>20</v>
      </c>
      <c r="C14" s="81">
        <v>26503</v>
      </c>
      <c r="D14" s="81">
        <v>22448</v>
      </c>
      <c r="E14" s="81">
        <v>22448</v>
      </c>
      <c r="F14" s="82">
        <f t="shared" si="0"/>
        <v>1.6188639068681326E-2</v>
      </c>
    </row>
    <row r="15" spans="1:6" x14ac:dyDescent="0.15">
      <c r="A15" s="8"/>
      <c r="B15" s="36" t="s">
        <v>159</v>
      </c>
      <c r="C15" s="81">
        <v>0</v>
      </c>
      <c r="D15" s="81">
        <v>0</v>
      </c>
      <c r="E15" s="81">
        <v>0</v>
      </c>
      <c r="F15" s="82">
        <f t="shared" si="0"/>
        <v>0</v>
      </c>
    </row>
    <row r="16" spans="1:6" x14ac:dyDescent="0.15">
      <c r="A16" s="8"/>
      <c r="B16" s="36" t="s">
        <v>127</v>
      </c>
      <c r="C16" s="81">
        <v>57922</v>
      </c>
      <c r="D16" s="81">
        <v>78582</v>
      </c>
      <c r="E16" s="81">
        <v>78582</v>
      </c>
      <c r="F16" s="82">
        <f t="shared" si="0"/>
        <v>5.6670333004949926E-2</v>
      </c>
    </row>
    <row r="17" spans="1:6" x14ac:dyDescent="0.15">
      <c r="A17" s="8"/>
      <c r="B17" s="36" t="s">
        <v>21</v>
      </c>
      <c r="C17" s="81">
        <v>11301</v>
      </c>
      <c r="D17" s="81">
        <v>11254</v>
      </c>
      <c r="E17" s="81">
        <v>11254</v>
      </c>
      <c r="F17" s="82">
        <f t="shared" si="0"/>
        <v>8.1159543869805603E-3</v>
      </c>
    </row>
    <row r="18" spans="1:6" x14ac:dyDescent="0.15">
      <c r="A18" s="8"/>
      <c r="B18" s="36" t="s">
        <v>22</v>
      </c>
      <c r="C18" s="81">
        <v>813792</v>
      </c>
      <c r="D18" s="81">
        <v>813792</v>
      </c>
      <c r="E18" s="81">
        <v>813792</v>
      </c>
      <c r="F18" s="82">
        <f t="shared" si="0"/>
        <v>0.58687566665094049</v>
      </c>
    </row>
    <row r="19" spans="1:6" x14ac:dyDescent="0.15">
      <c r="A19" s="8"/>
      <c r="B19" s="36" t="s">
        <v>23</v>
      </c>
      <c r="C19" s="81">
        <v>18752236</v>
      </c>
      <c r="D19" s="81">
        <v>18752236</v>
      </c>
      <c r="E19" s="81">
        <v>18752236</v>
      </c>
      <c r="F19" s="82">
        <f t="shared" si="0"/>
        <v>13.523395417619941</v>
      </c>
    </row>
    <row r="20" spans="1:6" x14ac:dyDescent="0.15">
      <c r="A20" s="8"/>
      <c r="B20" s="36" t="s">
        <v>24</v>
      </c>
      <c r="C20" s="81">
        <v>43100</v>
      </c>
      <c r="D20" s="81">
        <v>25445</v>
      </c>
      <c r="E20" s="81">
        <v>25445</v>
      </c>
      <c r="F20" s="82">
        <f t="shared" si="0"/>
        <v>1.8349960847407178E-2</v>
      </c>
    </row>
    <row r="21" spans="1:6" x14ac:dyDescent="0.15">
      <c r="A21" s="8"/>
      <c r="B21" s="36" t="s">
        <v>25</v>
      </c>
      <c r="C21" s="81">
        <v>579256</v>
      </c>
      <c r="D21" s="81">
        <v>580368</v>
      </c>
      <c r="E21" s="81">
        <v>572438</v>
      </c>
      <c r="F21" s="82">
        <f t="shared" si="0"/>
        <v>0.41282039251593905</v>
      </c>
    </row>
    <row r="22" spans="1:6" x14ac:dyDescent="0.15">
      <c r="A22" s="8"/>
      <c r="B22" s="36" t="s">
        <v>26</v>
      </c>
      <c r="C22" s="81">
        <v>1408592</v>
      </c>
      <c r="D22" s="81">
        <v>1431322</v>
      </c>
      <c r="E22" s="81">
        <v>1405899</v>
      </c>
      <c r="F22" s="82">
        <f t="shared" si="0"/>
        <v>1.0138805897193517</v>
      </c>
    </row>
    <row r="23" spans="1:6" x14ac:dyDescent="0.15">
      <c r="A23" s="9"/>
      <c r="B23" s="36" t="s">
        <v>27</v>
      </c>
      <c r="C23" s="81">
        <v>25415029</v>
      </c>
      <c r="D23" s="81">
        <v>23679013</v>
      </c>
      <c r="E23" s="81">
        <v>23679013</v>
      </c>
      <c r="F23" s="82">
        <f t="shared" si="0"/>
        <v>17.076398563774635</v>
      </c>
    </row>
    <row r="24" spans="1:6" x14ac:dyDescent="0.15">
      <c r="A24" s="9"/>
      <c r="B24" s="36" t="s">
        <v>28</v>
      </c>
      <c r="C24" s="81">
        <v>11278046</v>
      </c>
      <c r="D24" s="81">
        <v>10005360</v>
      </c>
      <c r="E24" s="81">
        <v>10005360</v>
      </c>
      <c r="F24" s="82">
        <f t="shared" si="0"/>
        <v>7.2154829736378021</v>
      </c>
    </row>
    <row r="25" spans="1:6" x14ac:dyDescent="0.15">
      <c r="A25" s="9"/>
      <c r="B25" s="36" t="s">
        <v>29</v>
      </c>
      <c r="C25" s="81">
        <v>198792</v>
      </c>
      <c r="D25" s="81">
        <v>184338</v>
      </c>
      <c r="E25" s="81">
        <v>181166</v>
      </c>
      <c r="F25" s="82">
        <f t="shared" si="0"/>
        <v>0.13064999044532793</v>
      </c>
    </row>
    <row r="26" spans="1:6" x14ac:dyDescent="0.15">
      <c r="A26" s="9"/>
      <c r="B26" s="36" t="s">
        <v>30</v>
      </c>
      <c r="C26" s="81">
        <v>17719581</v>
      </c>
      <c r="D26" s="81">
        <v>17719584</v>
      </c>
      <c r="E26" s="81">
        <v>17719584</v>
      </c>
      <c r="F26" s="82">
        <f t="shared" si="0"/>
        <v>12.778686289343394</v>
      </c>
    </row>
    <row r="27" spans="1:6" x14ac:dyDescent="0.15">
      <c r="A27" s="9"/>
      <c r="B27" s="36" t="s">
        <v>31</v>
      </c>
      <c r="C27" s="81">
        <v>28427119</v>
      </c>
      <c r="D27" s="81">
        <v>26815658</v>
      </c>
      <c r="E27" s="81">
        <v>26815658</v>
      </c>
      <c r="F27" s="82">
        <f t="shared" si="0"/>
        <v>19.338426975730442</v>
      </c>
    </row>
    <row r="28" spans="1:6" x14ac:dyDescent="0.15">
      <c r="A28" s="9"/>
      <c r="B28" s="36" t="s">
        <v>32</v>
      </c>
      <c r="C28" s="81">
        <v>3151922</v>
      </c>
      <c r="D28" s="81">
        <v>3151923</v>
      </c>
      <c r="E28" s="81">
        <v>3151923</v>
      </c>
      <c r="F28" s="82">
        <f t="shared" si="0"/>
        <v>2.2730463212435517</v>
      </c>
    </row>
    <row r="29" spans="1:6" x14ac:dyDescent="0.15">
      <c r="A29" s="9"/>
      <c r="B29" s="36" t="s">
        <v>33</v>
      </c>
      <c r="C29" s="81">
        <v>3869513</v>
      </c>
      <c r="D29" s="81">
        <v>4440523</v>
      </c>
      <c r="E29" s="81">
        <v>3971076</v>
      </c>
      <c r="F29" s="82">
        <f t="shared" si="0"/>
        <v>2.8637881360612423</v>
      </c>
    </row>
    <row r="30" spans="1:6" x14ac:dyDescent="0.15">
      <c r="A30" s="5"/>
      <c r="B30" s="37" t="s">
        <v>34</v>
      </c>
      <c r="C30" s="83">
        <v>6114859</v>
      </c>
      <c r="D30" s="83">
        <v>5255759</v>
      </c>
      <c r="E30" s="83">
        <v>5255759</v>
      </c>
      <c r="F30" s="82">
        <f t="shared" si="0"/>
        <v>3.7902523825273295</v>
      </c>
    </row>
    <row r="31" spans="1:6" x14ac:dyDescent="0.15">
      <c r="A31" s="9" t="s">
        <v>163</v>
      </c>
      <c r="B31" s="9"/>
      <c r="C31" s="9"/>
      <c r="D31" s="9"/>
      <c r="E31" s="9"/>
      <c r="F31" s="24"/>
    </row>
    <row r="32" spans="1:6" x14ac:dyDescent="0.15">
      <c r="A32" s="9" t="s">
        <v>8</v>
      </c>
      <c r="B32" s="9"/>
      <c r="C32" s="9"/>
      <c r="D32" s="9"/>
      <c r="E32" s="9"/>
      <c r="F32" s="9"/>
    </row>
    <row r="34" spans="1:5" ht="14.25" thickBot="1" x14ac:dyDescent="0.2">
      <c r="A34" s="9" t="s">
        <v>35</v>
      </c>
      <c r="B34" s="9"/>
      <c r="C34" s="9"/>
      <c r="D34" s="9"/>
      <c r="E34" s="9"/>
    </row>
    <row r="35" spans="1:5" ht="14.25" thickTop="1" x14ac:dyDescent="0.15">
      <c r="A35" s="18"/>
      <c r="B35" s="18"/>
      <c r="C35" s="19" t="s">
        <v>11</v>
      </c>
      <c r="D35" s="20" t="s">
        <v>36</v>
      </c>
      <c r="E35" s="21" t="s">
        <v>14</v>
      </c>
    </row>
    <row r="36" spans="1:5" x14ac:dyDescent="0.15">
      <c r="A36" s="40" t="s">
        <v>37</v>
      </c>
      <c r="B36" s="41"/>
      <c r="C36" s="84">
        <f>SUM(C37:C50)</f>
        <v>143607018</v>
      </c>
      <c r="D36" s="84">
        <f>SUM(D37:D50)</f>
        <v>135255318</v>
      </c>
      <c r="E36" s="85">
        <f>SUM(E37:E50)</f>
        <v>100.00000000000001</v>
      </c>
    </row>
    <row r="37" spans="1:5" x14ac:dyDescent="0.15">
      <c r="A37" s="9"/>
      <c r="B37" s="35" t="s">
        <v>38</v>
      </c>
      <c r="C37" s="81">
        <v>340753</v>
      </c>
      <c r="D37" s="81">
        <v>334263</v>
      </c>
      <c r="E37" s="82">
        <f>(D37/$D$36)*100</f>
        <v>0.247134829848243</v>
      </c>
    </row>
    <row r="38" spans="1:5" x14ac:dyDescent="0.15">
      <c r="A38" s="9"/>
      <c r="B38" s="36" t="s">
        <v>39</v>
      </c>
      <c r="C38" s="81">
        <v>45118957</v>
      </c>
      <c r="D38" s="81">
        <v>44314427</v>
      </c>
      <c r="E38" s="82">
        <f t="shared" ref="E38:E50" si="1">(D38/$D$36)*100</f>
        <v>32.76353762297169</v>
      </c>
    </row>
    <row r="39" spans="1:5" x14ac:dyDescent="0.15">
      <c r="A39" s="9"/>
      <c r="B39" s="36" t="s">
        <v>40</v>
      </c>
      <c r="C39" s="81">
        <v>44403247</v>
      </c>
      <c r="D39" s="81">
        <v>42636172</v>
      </c>
      <c r="E39" s="82">
        <f t="shared" si="1"/>
        <v>31.522732437034378</v>
      </c>
    </row>
    <row r="40" spans="1:5" x14ac:dyDescent="0.15">
      <c r="A40" s="9"/>
      <c r="B40" s="36" t="s">
        <v>41</v>
      </c>
      <c r="C40" s="81">
        <v>6209660</v>
      </c>
      <c r="D40" s="81">
        <v>5731656</v>
      </c>
      <c r="E40" s="82">
        <f t="shared" si="1"/>
        <v>4.2376566664831614</v>
      </c>
    </row>
    <row r="41" spans="1:5" x14ac:dyDescent="0.15">
      <c r="A41" s="9"/>
      <c r="B41" s="36" t="s">
        <v>42</v>
      </c>
      <c r="C41" s="81">
        <v>9354</v>
      </c>
      <c r="D41" s="81">
        <v>8213</v>
      </c>
      <c r="E41" s="82">
        <f t="shared" si="1"/>
        <v>6.072219652021372E-3</v>
      </c>
    </row>
    <row r="42" spans="1:5" x14ac:dyDescent="0.15">
      <c r="A42" s="9"/>
      <c r="B42" s="36" t="s">
        <v>43</v>
      </c>
      <c r="C42" s="81">
        <v>4693754</v>
      </c>
      <c r="D42" s="81">
        <v>3992217</v>
      </c>
      <c r="E42" s="82">
        <f t="shared" si="1"/>
        <v>2.9516155512643132</v>
      </c>
    </row>
    <row r="43" spans="1:5" x14ac:dyDescent="0.15">
      <c r="A43" s="9"/>
      <c r="B43" s="36" t="s">
        <v>44</v>
      </c>
      <c r="C43" s="81">
        <v>7712937</v>
      </c>
      <c r="D43" s="81">
        <v>6185243</v>
      </c>
      <c r="E43" s="82">
        <f t="shared" si="1"/>
        <v>4.5730127964358491</v>
      </c>
    </row>
    <row r="44" spans="1:5" x14ac:dyDescent="0.15">
      <c r="A44" s="9"/>
      <c r="B44" s="36" t="s">
        <v>45</v>
      </c>
      <c r="C44" s="81">
        <v>15549203</v>
      </c>
      <c r="D44" s="81">
        <v>13258220</v>
      </c>
      <c r="E44" s="82">
        <f t="shared" si="1"/>
        <v>9.8023650352882985</v>
      </c>
    </row>
    <row r="45" spans="1:5" x14ac:dyDescent="0.15">
      <c r="A45" s="9"/>
      <c r="B45" s="36" t="s">
        <v>46</v>
      </c>
      <c r="C45" s="81">
        <v>2176937</v>
      </c>
      <c r="D45" s="81">
        <v>2090261</v>
      </c>
      <c r="E45" s="82">
        <f t="shared" si="1"/>
        <v>1.5454187169187683</v>
      </c>
    </row>
    <row r="46" spans="1:5" x14ac:dyDescent="0.15">
      <c r="A46" s="9"/>
      <c r="B46" s="36" t="s">
        <v>47</v>
      </c>
      <c r="C46" s="81">
        <v>9348113</v>
      </c>
      <c r="D46" s="81">
        <v>9020701</v>
      </c>
      <c r="E46" s="82">
        <f t="shared" si="1"/>
        <v>6.6693872990635379</v>
      </c>
    </row>
    <row r="47" spans="1:5" x14ac:dyDescent="0.15">
      <c r="A47" s="9"/>
      <c r="B47" s="36" t="s">
        <v>48</v>
      </c>
      <c r="C47" s="81">
        <v>852626</v>
      </c>
      <c r="D47" s="81">
        <v>581056</v>
      </c>
      <c r="E47" s="82">
        <f t="shared" si="1"/>
        <v>0.42959937442164009</v>
      </c>
    </row>
    <row r="48" spans="1:5" x14ac:dyDescent="0.15">
      <c r="A48" s="9"/>
      <c r="B48" s="36" t="s">
        <v>49</v>
      </c>
      <c r="C48" s="81">
        <v>7103478</v>
      </c>
      <c r="D48" s="81">
        <v>7102889</v>
      </c>
      <c r="E48" s="82">
        <f t="shared" si="1"/>
        <v>5.2514674506180974</v>
      </c>
    </row>
    <row r="49" spans="1:5" x14ac:dyDescent="0.15">
      <c r="A49" s="9"/>
      <c r="B49" s="36" t="s">
        <v>50</v>
      </c>
      <c r="C49" s="81">
        <v>0</v>
      </c>
      <c r="D49" s="81">
        <v>0</v>
      </c>
      <c r="E49" s="82">
        <f t="shared" si="1"/>
        <v>0</v>
      </c>
    </row>
    <row r="50" spans="1:5" x14ac:dyDescent="0.15">
      <c r="A50" s="5"/>
      <c r="B50" s="37" t="s">
        <v>51</v>
      </c>
      <c r="C50" s="83">
        <v>87999</v>
      </c>
      <c r="D50" s="83">
        <v>0</v>
      </c>
      <c r="E50" s="109">
        <f t="shared" si="1"/>
        <v>0</v>
      </c>
    </row>
    <row r="51" spans="1:5" x14ac:dyDescent="0.15">
      <c r="A51" s="9" t="s">
        <v>163</v>
      </c>
      <c r="B51" s="9"/>
      <c r="C51" s="9"/>
      <c r="D51" s="13"/>
      <c r="E51" s="13"/>
    </row>
    <row r="52" spans="1:5" x14ac:dyDescent="0.15">
      <c r="A52" s="9" t="s">
        <v>8</v>
      </c>
      <c r="B52" s="9"/>
      <c r="C52" s="9"/>
      <c r="D52" s="13"/>
      <c r="E52" s="13"/>
    </row>
  </sheetData>
  <mergeCells count="1">
    <mergeCell ref="A1:F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CFF"/>
  </sheetPr>
  <dimension ref="A1:E21"/>
  <sheetViews>
    <sheetView showGridLines="0" zoomScale="115" zoomScaleNormal="115" workbookViewId="0">
      <selection activeCell="C30" sqref="C30"/>
    </sheetView>
  </sheetViews>
  <sheetFormatPr defaultRowHeight="13.5" x14ac:dyDescent="0.15"/>
  <cols>
    <col min="1" max="2" width="9" style="1"/>
    <col min="3" max="3" width="22.75" style="1" bestFit="1" customWidth="1"/>
    <col min="4" max="4" width="13.875" style="1" bestFit="1" customWidth="1"/>
    <col min="5" max="16384" width="9" style="1"/>
  </cols>
  <sheetData>
    <row r="1" spans="1:5" x14ac:dyDescent="0.15">
      <c r="A1" s="111" t="s">
        <v>52</v>
      </c>
      <c r="B1" s="111"/>
      <c r="C1" s="111"/>
      <c r="D1" s="111"/>
      <c r="E1" s="111"/>
    </row>
    <row r="2" spans="1:5" x14ac:dyDescent="0.15">
      <c r="A2" s="111"/>
      <c r="B2" s="111"/>
      <c r="C2" s="111"/>
      <c r="D2" s="111"/>
      <c r="E2" s="111"/>
    </row>
    <row r="3" spans="1:5" ht="14.25" thickBot="1" x14ac:dyDescent="0.2">
      <c r="A3" s="2"/>
      <c r="B3" s="2"/>
      <c r="C3" s="2"/>
      <c r="D3" s="2"/>
      <c r="E3" s="2"/>
    </row>
    <row r="4" spans="1:5" ht="14.25" thickTop="1" x14ac:dyDescent="0.15">
      <c r="A4" s="18"/>
      <c r="B4" s="18"/>
      <c r="C4" s="18"/>
      <c r="D4" s="19" t="s">
        <v>53</v>
      </c>
      <c r="E4" s="19" t="s">
        <v>14</v>
      </c>
    </row>
    <row r="5" spans="1:5" x14ac:dyDescent="0.15">
      <c r="A5" s="40" t="s">
        <v>37</v>
      </c>
      <c r="B5" s="42"/>
      <c r="C5" s="34"/>
      <c r="D5" s="118">
        <v>135255318</v>
      </c>
      <c r="E5" s="119">
        <v>99.99</v>
      </c>
    </row>
    <row r="6" spans="1:5" x14ac:dyDescent="0.15">
      <c r="A6" s="9"/>
      <c r="B6" s="33" t="s">
        <v>54</v>
      </c>
      <c r="C6" s="34"/>
      <c r="D6" s="46">
        <v>81509574</v>
      </c>
      <c r="E6" s="47">
        <v>60.3</v>
      </c>
    </row>
    <row r="7" spans="1:5" x14ac:dyDescent="0.15">
      <c r="A7" s="9"/>
      <c r="B7" s="26"/>
      <c r="C7" s="35" t="s">
        <v>55</v>
      </c>
      <c r="D7" s="46">
        <v>14092262</v>
      </c>
      <c r="E7" s="47">
        <v>10.4</v>
      </c>
    </row>
    <row r="8" spans="1:5" x14ac:dyDescent="0.15">
      <c r="A8" s="9"/>
      <c r="B8" s="26"/>
      <c r="C8" s="36" t="s">
        <v>56</v>
      </c>
      <c r="D8" s="46">
        <v>24647834</v>
      </c>
      <c r="E8" s="47">
        <v>18.2</v>
      </c>
    </row>
    <row r="9" spans="1:5" x14ac:dyDescent="0.15">
      <c r="A9" s="9"/>
      <c r="B9" s="26"/>
      <c r="C9" s="36" t="s">
        <v>57</v>
      </c>
      <c r="D9" s="46">
        <v>357619</v>
      </c>
      <c r="E9" s="47">
        <v>0.3</v>
      </c>
    </row>
    <row r="10" spans="1:5" x14ac:dyDescent="0.15">
      <c r="A10" s="9"/>
      <c r="B10" s="26"/>
      <c r="C10" s="36" t="s">
        <v>58</v>
      </c>
      <c r="D10" s="46">
        <v>30741828</v>
      </c>
      <c r="E10" s="47">
        <v>22.7</v>
      </c>
    </row>
    <row r="11" spans="1:5" x14ac:dyDescent="0.15">
      <c r="A11" s="9"/>
      <c r="B11" s="25"/>
      <c r="C11" s="37" t="s">
        <v>59</v>
      </c>
      <c r="D11" s="46">
        <v>11670031</v>
      </c>
      <c r="E11" s="47">
        <v>8.6</v>
      </c>
    </row>
    <row r="12" spans="1:5" x14ac:dyDescent="0.15">
      <c r="A12" s="8"/>
      <c r="B12" s="33" t="s">
        <v>60</v>
      </c>
      <c r="C12" s="34"/>
      <c r="D12" s="46">
        <v>16845432</v>
      </c>
      <c r="E12" s="47">
        <v>12.5</v>
      </c>
    </row>
    <row r="13" spans="1:5" x14ac:dyDescent="0.15">
      <c r="A13" s="9"/>
      <c r="B13" s="26"/>
      <c r="C13" s="35" t="s">
        <v>61</v>
      </c>
      <c r="D13" s="46">
        <v>16363688</v>
      </c>
      <c r="E13" s="47">
        <v>12.1</v>
      </c>
    </row>
    <row r="14" spans="1:5" x14ac:dyDescent="0.15">
      <c r="A14" s="9"/>
      <c r="B14" s="25"/>
      <c r="C14" s="37" t="s">
        <v>62</v>
      </c>
      <c r="D14" s="46">
        <v>481744</v>
      </c>
      <c r="E14" s="47">
        <v>0.4</v>
      </c>
    </row>
    <row r="15" spans="1:5" x14ac:dyDescent="0.15">
      <c r="A15" s="9"/>
      <c r="B15" s="33" t="s">
        <v>63</v>
      </c>
      <c r="C15" s="34"/>
      <c r="D15" s="46">
        <v>36900312</v>
      </c>
      <c r="E15" s="47">
        <v>27.3</v>
      </c>
    </row>
    <row r="16" spans="1:5" x14ac:dyDescent="0.15">
      <c r="A16" s="9"/>
      <c r="B16" s="26"/>
      <c r="C16" s="35" t="s">
        <v>49</v>
      </c>
      <c r="D16" s="46">
        <v>7102890</v>
      </c>
      <c r="E16" s="47">
        <v>5.3</v>
      </c>
    </row>
    <row r="17" spans="1:5" x14ac:dyDescent="0.15">
      <c r="A17" s="9"/>
      <c r="B17" s="26"/>
      <c r="C17" s="36" t="s">
        <v>64</v>
      </c>
      <c r="D17" s="46">
        <v>22414659</v>
      </c>
      <c r="E17" s="47">
        <v>16.600000000000001</v>
      </c>
    </row>
    <row r="18" spans="1:5" x14ac:dyDescent="0.15">
      <c r="A18" s="9"/>
      <c r="B18" s="26"/>
      <c r="C18" s="36" t="s">
        <v>65</v>
      </c>
      <c r="D18" s="46">
        <v>2034173</v>
      </c>
      <c r="E18" s="47">
        <v>1.5</v>
      </c>
    </row>
    <row r="19" spans="1:5" x14ac:dyDescent="0.15">
      <c r="A19" s="5"/>
      <c r="B19" s="25"/>
      <c r="C19" s="37" t="s">
        <v>66</v>
      </c>
      <c r="D19" s="48">
        <v>5348590</v>
      </c>
      <c r="E19" s="49">
        <v>4</v>
      </c>
    </row>
    <row r="20" spans="1:5" x14ac:dyDescent="0.15">
      <c r="A20" s="9" t="s">
        <v>163</v>
      </c>
      <c r="B20" s="9"/>
      <c r="C20" s="7"/>
      <c r="D20" s="9"/>
      <c r="E20" s="9"/>
    </row>
    <row r="21" spans="1:5" x14ac:dyDescent="0.15">
      <c r="A21" s="9" t="s">
        <v>8</v>
      </c>
      <c r="B21" s="9"/>
      <c r="C21" s="7"/>
      <c r="D21" s="9"/>
      <c r="E21" s="9"/>
    </row>
  </sheetData>
  <mergeCells count="1">
    <mergeCell ref="A1:E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CFF"/>
  </sheetPr>
  <dimension ref="A1:E30"/>
  <sheetViews>
    <sheetView showGridLines="0" zoomScale="80" zoomScaleNormal="80" workbookViewId="0">
      <selection activeCell="C6" sqref="C6"/>
    </sheetView>
  </sheetViews>
  <sheetFormatPr defaultRowHeight="13.5" x14ac:dyDescent="0.15"/>
  <cols>
    <col min="1" max="1" width="9" style="1"/>
    <col min="2" max="2" width="29.375" style="1" bestFit="1" customWidth="1"/>
    <col min="3" max="4" width="16.125" style="1" customWidth="1"/>
    <col min="5" max="16384" width="9" style="1"/>
  </cols>
  <sheetData>
    <row r="1" spans="1:4" x14ac:dyDescent="0.15">
      <c r="A1" s="111" t="s">
        <v>67</v>
      </c>
      <c r="B1" s="111"/>
      <c r="C1" s="111"/>
      <c r="D1" s="111"/>
    </row>
    <row r="2" spans="1:4" x14ac:dyDescent="0.15">
      <c r="A2" s="111"/>
      <c r="B2" s="111"/>
      <c r="C2" s="111"/>
      <c r="D2" s="111"/>
    </row>
    <row r="3" spans="1:4" ht="14.25" thickBot="1" x14ac:dyDescent="0.2">
      <c r="A3" s="2"/>
      <c r="B3" s="2"/>
      <c r="C3" s="2"/>
      <c r="D3" s="2"/>
    </row>
    <row r="4" spans="1:4" ht="14.25" thickTop="1" x14ac:dyDescent="0.15">
      <c r="A4" s="18"/>
      <c r="B4" s="39"/>
      <c r="C4" s="31" t="s">
        <v>2</v>
      </c>
      <c r="D4" s="58" t="s">
        <v>3</v>
      </c>
    </row>
    <row r="5" spans="1:4" x14ac:dyDescent="0.15">
      <c r="A5" s="40" t="s">
        <v>68</v>
      </c>
      <c r="B5" s="41"/>
      <c r="C5" s="86">
        <f>SUM(C6:C13)</f>
        <v>40348364</v>
      </c>
      <c r="D5" s="87">
        <f>SUM(D6:D13)</f>
        <v>39883792</v>
      </c>
    </row>
    <row r="6" spans="1:4" x14ac:dyDescent="0.15">
      <c r="A6" s="9"/>
      <c r="B6" s="35" t="s">
        <v>69</v>
      </c>
      <c r="C6" s="88">
        <v>18654274</v>
      </c>
      <c r="D6" s="89">
        <v>18646885</v>
      </c>
    </row>
    <row r="7" spans="1:4" x14ac:dyDescent="0.15">
      <c r="A7" s="9"/>
      <c r="B7" s="36" t="s">
        <v>70</v>
      </c>
      <c r="C7" s="88">
        <v>26286</v>
      </c>
      <c r="D7" s="89">
        <v>26286</v>
      </c>
    </row>
    <row r="8" spans="1:4" x14ac:dyDescent="0.15">
      <c r="A8" s="9"/>
      <c r="B8" s="36" t="s">
        <v>71</v>
      </c>
      <c r="C8" s="88">
        <v>2507997</v>
      </c>
      <c r="D8" s="89">
        <v>2494685</v>
      </c>
    </row>
    <row r="9" spans="1:4" x14ac:dyDescent="0.15">
      <c r="A9" s="9"/>
      <c r="B9" s="36" t="s">
        <v>72</v>
      </c>
      <c r="C9" s="88">
        <v>34679</v>
      </c>
      <c r="D9" s="89">
        <v>34679</v>
      </c>
    </row>
    <row r="10" spans="1:4" x14ac:dyDescent="0.15">
      <c r="A10" s="9"/>
      <c r="B10" s="36" t="s">
        <v>73</v>
      </c>
      <c r="C10" s="88">
        <v>23981</v>
      </c>
      <c r="D10" s="89">
        <v>22729</v>
      </c>
    </row>
    <row r="11" spans="1:4" x14ac:dyDescent="0.15">
      <c r="A11" s="9"/>
      <c r="B11" s="36" t="s">
        <v>74</v>
      </c>
      <c r="C11" s="88">
        <v>799866</v>
      </c>
      <c r="D11" s="89">
        <v>799748</v>
      </c>
    </row>
    <row r="12" spans="1:4" x14ac:dyDescent="0.15">
      <c r="A12" s="9"/>
      <c r="B12" s="36" t="s">
        <v>75</v>
      </c>
      <c r="C12" s="88">
        <v>18228653</v>
      </c>
      <c r="D12" s="89">
        <v>17786152</v>
      </c>
    </row>
    <row r="13" spans="1:4" x14ac:dyDescent="0.15">
      <c r="A13" s="5"/>
      <c r="B13" s="37" t="s">
        <v>76</v>
      </c>
      <c r="C13" s="88">
        <v>72628</v>
      </c>
      <c r="D13" s="89">
        <v>72628</v>
      </c>
    </row>
    <row r="14" spans="1:4" x14ac:dyDescent="0.15">
      <c r="A14" s="42" t="s">
        <v>152</v>
      </c>
      <c r="B14" s="34"/>
      <c r="C14" s="90">
        <v>2227426</v>
      </c>
      <c r="D14" s="89">
        <v>2269636</v>
      </c>
    </row>
    <row r="15" spans="1:4" x14ac:dyDescent="0.15">
      <c r="A15" s="43" t="s">
        <v>153</v>
      </c>
      <c r="B15" s="44"/>
      <c r="C15" s="90">
        <v>1976264</v>
      </c>
      <c r="D15" s="89">
        <v>1976264</v>
      </c>
    </row>
    <row r="16" spans="1:4" x14ac:dyDescent="0.15">
      <c r="A16" s="8" t="s">
        <v>130</v>
      </c>
      <c r="B16" s="45"/>
      <c r="C16" s="88">
        <v>360401</v>
      </c>
      <c r="D16" s="89">
        <v>385994</v>
      </c>
    </row>
    <row r="17" spans="1:5" x14ac:dyDescent="0.15">
      <c r="A17" s="43" t="s">
        <v>131</v>
      </c>
      <c r="B17" s="44"/>
      <c r="C17" s="91">
        <v>490075</v>
      </c>
      <c r="D17" s="89">
        <v>490075</v>
      </c>
    </row>
    <row r="18" spans="1:5" x14ac:dyDescent="0.15">
      <c r="A18" s="8" t="s">
        <v>128</v>
      </c>
      <c r="B18" s="45"/>
      <c r="C18" s="91">
        <v>84705</v>
      </c>
      <c r="D18" s="89">
        <v>83084</v>
      </c>
    </row>
    <row r="19" spans="1:5" x14ac:dyDescent="0.15">
      <c r="A19" s="43" t="s">
        <v>129</v>
      </c>
      <c r="B19" s="44"/>
      <c r="C19" s="91">
        <v>84983</v>
      </c>
      <c r="D19" s="89">
        <v>84983</v>
      </c>
    </row>
    <row r="20" spans="1:5" x14ac:dyDescent="0.15">
      <c r="A20" s="42" t="s">
        <v>154</v>
      </c>
      <c r="B20" s="34"/>
      <c r="C20" s="92">
        <v>2749500</v>
      </c>
      <c r="D20" s="89">
        <v>2709067</v>
      </c>
    </row>
    <row r="21" spans="1:5" x14ac:dyDescent="0.15">
      <c r="A21" s="43" t="s">
        <v>155</v>
      </c>
      <c r="B21" s="44"/>
      <c r="C21" s="92">
        <v>2275295</v>
      </c>
      <c r="D21" s="89">
        <v>2275295</v>
      </c>
    </row>
    <row r="22" spans="1:5" x14ac:dyDescent="0.15">
      <c r="A22" s="42" t="s">
        <v>156</v>
      </c>
      <c r="B22" s="34"/>
      <c r="C22" s="91">
        <v>495819</v>
      </c>
      <c r="D22" s="89">
        <v>495819</v>
      </c>
    </row>
    <row r="23" spans="1:5" x14ac:dyDescent="0.15">
      <c r="A23" s="43" t="s">
        <v>157</v>
      </c>
      <c r="B23" s="44"/>
      <c r="C23" s="93">
        <v>343861</v>
      </c>
      <c r="D23" s="94">
        <v>343861</v>
      </c>
    </row>
    <row r="24" spans="1:5" x14ac:dyDescent="0.15">
      <c r="A24" s="9" t="s">
        <v>164</v>
      </c>
      <c r="B24" s="9"/>
      <c r="C24" s="9"/>
      <c r="D24" s="13"/>
    </row>
    <row r="25" spans="1:5" x14ac:dyDescent="0.15">
      <c r="A25" s="52" t="s">
        <v>161</v>
      </c>
      <c r="B25" s="52"/>
      <c r="C25" s="52"/>
    </row>
    <row r="26" spans="1:5" x14ac:dyDescent="0.15">
      <c r="A26" s="9" t="s">
        <v>162</v>
      </c>
      <c r="B26" s="9"/>
      <c r="C26" s="9"/>
      <c r="D26" s="13"/>
    </row>
    <row r="30" spans="1:5" x14ac:dyDescent="0.15">
      <c r="E30" s="1" t="s">
        <v>132</v>
      </c>
    </row>
  </sheetData>
  <mergeCells count="1">
    <mergeCell ref="A1:D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CFF"/>
  </sheetPr>
  <dimension ref="A1:D22"/>
  <sheetViews>
    <sheetView showGridLines="0" zoomScale="91" zoomScaleNormal="91" workbookViewId="0">
      <selection activeCell="D5" sqref="D5"/>
    </sheetView>
  </sheetViews>
  <sheetFormatPr defaultRowHeight="13.5" x14ac:dyDescent="0.15"/>
  <cols>
    <col min="1" max="2" width="9" style="1"/>
    <col min="3" max="3" width="25" style="1" bestFit="1" customWidth="1"/>
    <col min="4" max="4" width="20.5" style="1" bestFit="1" customWidth="1"/>
    <col min="5" max="16384" width="9" style="1"/>
  </cols>
  <sheetData>
    <row r="1" spans="1:4" x14ac:dyDescent="0.15">
      <c r="A1" s="111" t="s">
        <v>77</v>
      </c>
      <c r="B1" s="111"/>
      <c r="C1" s="111"/>
      <c r="D1" s="111"/>
    </row>
    <row r="2" spans="1:4" x14ac:dyDescent="0.15">
      <c r="A2" s="111"/>
      <c r="B2" s="111"/>
      <c r="C2" s="111"/>
      <c r="D2" s="111"/>
    </row>
    <row r="3" spans="1:4" ht="14.25" thickBot="1" x14ac:dyDescent="0.2">
      <c r="A3" s="2"/>
      <c r="B3" s="2"/>
      <c r="C3" s="2"/>
      <c r="D3" s="2"/>
    </row>
    <row r="4" spans="1:4" ht="14.25" thickTop="1" x14ac:dyDescent="0.15">
      <c r="A4" s="114"/>
      <c r="B4" s="114"/>
      <c r="C4" s="115"/>
      <c r="D4" s="58" t="s">
        <v>78</v>
      </c>
    </row>
    <row r="5" spans="1:4" x14ac:dyDescent="0.15">
      <c r="A5" s="22" t="s">
        <v>79</v>
      </c>
      <c r="B5" s="22"/>
      <c r="C5" s="32"/>
      <c r="D5" s="95">
        <f>D6+D10+D15</f>
        <v>98032900</v>
      </c>
    </row>
    <row r="6" spans="1:4" x14ac:dyDescent="0.15">
      <c r="A6" s="9"/>
      <c r="B6" s="33" t="s">
        <v>80</v>
      </c>
      <c r="C6" s="34"/>
      <c r="D6" s="96">
        <f>SUM(D7:D9)</f>
        <v>63249198</v>
      </c>
    </row>
    <row r="7" spans="1:4" x14ac:dyDescent="0.15">
      <c r="A7" s="9"/>
      <c r="B7" s="26"/>
      <c r="C7" s="35" t="s">
        <v>81</v>
      </c>
      <c r="D7" s="89">
        <v>39582675</v>
      </c>
    </row>
    <row r="8" spans="1:4" x14ac:dyDescent="0.15">
      <c r="A8" s="9"/>
      <c r="B8" s="26"/>
      <c r="C8" s="36" t="s">
        <v>82</v>
      </c>
      <c r="D8" s="89">
        <v>1062512</v>
      </c>
    </row>
    <row r="9" spans="1:4" x14ac:dyDescent="0.15">
      <c r="A9" s="9"/>
      <c r="B9" s="25"/>
      <c r="C9" s="37" t="s">
        <v>63</v>
      </c>
      <c r="D9" s="89">
        <v>22604011</v>
      </c>
    </row>
    <row r="10" spans="1:4" x14ac:dyDescent="0.15">
      <c r="A10" s="9"/>
      <c r="B10" s="33" t="s">
        <v>83</v>
      </c>
      <c r="C10" s="34"/>
      <c r="D10" s="89">
        <f>SUM(D11:D14)</f>
        <v>1568052</v>
      </c>
    </row>
    <row r="11" spans="1:4" x14ac:dyDescent="0.15">
      <c r="A11" s="9"/>
      <c r="B11" s="26"/>
      <c r="C11" s="35" t="s">
        <v>84</v>
      </c>
      <c r="D11" s="89">
        <v>388700</v>
      </c>
    </row>
    <row r="12" spans="1:4" x14ac:dyDescent="0.15">
      <c r="A12" s="9"/>
      <c r="B12" s="26"/>
      <c r="C12" s="36" t="s">
        <v>85</v>
      </c>
      <c r="D12" s="89">
        <v>31534</v>
      </c>
    </row>
    <row r="13" spans="1:4" x14ac:dyDescent="0.15">
      <c r="A13" s="9"/>
      <c r="B13" s="26"/>
      <c r="C13" s="36" t="s">
        <v>86</v>
      </c>
      <c r="D13" s="89">
        <v>850100</v>
      </c>
    </row>
    <row r="14" spans="1:4" x14ac:dyDescent="0.15">
      <c r="A14" s="9"/>
      <c r="B14" s="25"/>
      <c r="C14" s="37" t="s">
        <v>87</v>
      </c>
      <c r="D14" s="89">
        <v>297718</v>
      </c>
    </row>
    <row r="15" spans="1:4" x14ac:dyDescent="0.15">
      <c r="A15" s="9"/>
      <c r="B15" s="33" t="s">
        <v>88</v>
      </c>
      <c r="C15" s="34"/>
      <c r="D15" s="89">
        <f>SUM(D16:D20)</f>
        <v>33215650</v>
      </c>
    </row>
    <row r="16" spans="1:4" x14ac:dyDescent="0.15">
      <c r="A16" s="8"/>
      <c r="B16" s="38"/>
      <c r="C16" s="35" t="s">
        <v>151</v>
      </c>
      <c r="D16" s="89">
        <v>10787455</v>
      </c>
    </row>
    <row r="17" spans="1:4" x14ac:dyDescent="0.15">
      <c r="A17" s="9"/>
      <c r="B17" s="53"/>
      <c r="C17" s="36" t="s">
        <v>148</v>
      </c>
      <c r="D17" s="89">
        <v>4919511</v>
      </c>
    </row>
    <row r="18" spans="1:4" x14ac:dyDescent="0.15">
      <c r="A18" s="9"/>
      <c r="B18" s="26"/>
      <c r="C18" s="36" t="s">
        <v>149</v>
      </c>
      <c r="D18" s="89">
        <v>621931</v>
      </c>
    </row>
    <row r="19" spans="1:4" x14ac:dyDescent="0.15">
      <c r="A19" s="9"/>
      <c r="B19" s="53"/>
      <c r="C19" s="36" t="s">
        <v>160</v>
      </c>
      <c r="D19" s="89">
        <v>14958516</v>
      </c>
    </row>
    <row r="20" spans="1:4" x14ac:dyDescent="0.15">
      <c r="A20" s="5"/>
      <c r="B20" s="54"/>
      <c r="C20" s="37" t="s">
        <v>150</v>
      </c>
      <c r="D20" s="94">
        <v>1928237</v>
      </c>
    </row>
    <row r="21" spans="1:4" x14ac:dyDescent="0.15">
      <c r="A21" s="9" t="s">
        <v>165</v>
      </c>
      <c r="B21" s="9"/>
      <c r="C21" s="7"/>
      <c r="D21" s="13"/>
    </row>
    <row r="22" spans="1:4" x14ac:dyDescent="0.15">
      <c r="A22" s="9" t="s">
        <v>162</v>
      </c>
      <c r="B22" s="9"/>
      <c r="C22" s="7"/>
      <c r="D22" s="9"/>
    </row>
  </sheetData>
  <mergeCells count="2">
    <mergeCell ref="A1:D2"/>
    <mergeCell ref="A4:C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CFF"/>
  </sheetPr>
  <dimension ref="A1:H14"/>
  <sheetViews>
    <sheetView showGridLines="0" zoomScale="115" zoomScaleNormal="115" workbookViewId="0">
      <selection activeCell="B11" sqref="B11"/>
    </sheetView>
  </sheetViews>
  <sheetFormatPr defaultRowHeight="13.5" x14ac:dyDescent="0.15"/>
  <cols>
    <col min="1" max="1" width="5.75" style="1" customWidth="1"/>
    <col min="2" max="2" width="3.5" style="1" bestFit="1" customWidth="1"/>
    <col min="3" max="3" width="5.5" style="1" bestFit="1" customWidth="1"/>
    <col min="4" max="8" width="16.125" style="1" customWidth="1"/>
    <col min="9" max="16384" width="9" style="1"/>
  </cols>
  <sheetData>
    <row r="1" spans="1:8" x14ac:dyDescent="0.15">
      <c r="A1" s="111" t="s">
        <v>89</v>
      </c>
      <c r="B1" s="111"/>
      <c r="C1" s="111"/>
      <c r="D1" s="111"/>
      <c r="E1" s="111"/>
      <c r="F1" s="111"/>
      <c r="G1" s="111"/>
      <c r="H1" s="111"/>
    </row>
    <row r="2" spans="1:8" x14ac:dyDescent="0.15">
      <c r="A2" s="111"/>
      <c r="B2" s="111"/>
      <c r="C2" s="111"/>
      <c r="D2" s="111"/>
      <c r="E2" s="111"/>
      <c r="F2" s="111"/>
      <c r="G2" s="111"/>
      <c r="H2" s="111"/>
    </row>
    <row r="3" spans="1:8" ht="14.25" thickBot="1" x14ac:dyDescent="0.2">
      <c r="A3" s="14"/>
      <c r="B3" s="14"/>
      <c r="C3" s="14"/>
      <c r="D3" s="14"/>
      <c r="E3" s="14"/>
      <c r="F3" s="14"/>
      <c r="G3" s="14"/>
      <c r="H3" s="14"/>
    </row>
    <row r="4" spans="1:8" ht="27.75" thickTop="1" x14ac:dyDescent="0.15">
      <c r="A4" s="18"/>
      <c r="B4" s="18"/>
      <c r="C4" s="18"/>
      <c r="D4" s="19" t="s">
        <v>93</v>
      </c>
      <c r="E4" s="30" t="s">
        <v>96</v>
      </c>
      <c r="F4" s="30" t="s">
        <v>95</v>
      </c>
      <c r="G4" s="20" t="s">
        <v>90</v>
      </c>
      <c r="H4" s="21" t="s">
        <v>94</v>
      </c>
    </row>
    <row r="5" spans="1:8" x14ac:dyDescent="0.15">
      <c r="A5" s="17" t="s">
        <v>6</v>
      </c>
      <c r="B5" s="7">
        <v>29</v>
      </c>
      <c r="C5" s="17" t="s">
        <v>7</v>
      </c>
      <c r="D5" s="106">
        <v>6172539104</v>
      </c>
      <c r="E5" s="63">
        <f>+D5/G5</f>
        <v>36883.789783150387</v>
      </c>
      <c r="F5" s="63">
        <f>D5/H5</f>
        <v>78758.489581871312</v>
      </c>
      <c r="G5" s="63">
        <v>167351</v>
      </c>
      <c r="H5" s="63">
        <v>78373</v>
      </c>
    </row>
    <row r="6" spans="1:8" x14ac:dyDescent="0.15">
      <c r="A6" s="7"/>
      <c r="B6" s="7">
        <v>30</v>
      </c>
      <c r="C6" s="7"/>
      <c r="D6" s="106">
        <v>6290115341</v>
      </c>
      <c r="E6" s="63">
        <v>37799.129500207324</v>
      </c>
      <c r="F6" s="63">
        <v>79971.970160449564</v>
      </c>
      <c r="G6" s="63">
        <v>166409</v>
      </c>
      <c r="H6" s="63">
        <v>78654</v>
      </c>
    </row>
    <row r="7" spans="1:8" x14ac:dyDescent="0.15">
      <c r="A7" s="7" t="s">
        <v>133</v>
      </c>
      <c r="B7" s="7" t="s">
        <v>126</v>
      </c>
      <c r="C7" s="7" t="s">
        <v>134</v>
      </c>
      <c r="D7" s="106">
        <v>6464365428</v>
      </c>
      <c r="E7" s="63">
        <v>39075.428892663498</v>
      </c>
      <c r="F7" s="63">
        <v>81847.095225433965</v>
      </c>
      <c r="G7" s="63">
        <v>165433</v>
      </c>
      <c r="H7" s="63">
        <v>78981</v>
      </c>
    </row>
    <row r="8" spans="1:8" x14ac:dyDescent="0.15">
      <c r="A8" s="7"/>
      <c r="B8" s="7">
        <v>2</v>
      </c>
      <c r="C8" s="7"/>
      <c r="D8" s="106">
        <v>6419708986</v>
      </c>
      <c r="E8" s="63">
        <v>39024.163167300889</v>
      </c>
      <c r="F8" s="63">
        <v>81038.513797369291</v>
      </c>
      <c r="G8" s="63">
        <v>164506</v>
      </c>
      <c r="H8" s="63">
        <v>79218</v>
      </c>
    </row>
    <row r="9" spans="1:8" x14ac:dyDescent="0.15">
      <c r="A9" s="7"/>
      <c r="B9" s="7">
        <v>3</v>
      </c>
      <c r="C9" s="7"/>
      <c r="D9" s="106">
        <v>6529703669</v>
      </c>
      <c r="E9" s="63">
        <v>39919.690342420101</v>
      </c>
      <c r="F9" s="63">
        <v>82017.028022709594</v>
      </c>
      <c r="G9" s="63">
        <v>163571</v>
      </c>
      <c r="H9" s="63">
        <v>79614</v>
      </c>
    </row>
    <row r="10" spans="1:8" x14ac:dyDescent="0.15">
      <c r="A10" s="7"/>
      <c r="B10" s="7">
        <v>4</v>
      </c>
      <c r="C10" s="7"/>
      <c r="D10" s="106">
        <v>6570243013</v>
      </c>
      <c r="E10" s="63">
        <v>40421.319845703314</v>
      </c>
      <c r="F10" s="63">
        <v>82327.682292058234</v>
      </c>
      <c r="G10" s="63">
        <v>162544</v>
      </c>
      <c r="H10" s="63">
        <v>79806</v>
      </c>
    </row>
    <row r="11" spans="1:8" x14ac:dyDescent="0.15">
      <c r="A11" s="7"/>
      <c r="B11" s="7">
        <v>5</v>
      </c>
      <c r="C11" s="7"/>
      <c r="D11" s="106">
        <v>6758360884</v>
      </c>
      <c r="E11" s="63">
        <v>41821</v>
      </c>
      <c r="F11" s="63">
        <v>84109</v>
      </c>
      <c r="G11" s="63">
        <v>161602</v>
      </c>
      <c r="H11" s="63">
        <v>80352</v>
      </c>
    </row>
    <row r="12" spans="1:8" x14ac:dyDescent="0.15">
      <c r="A12" s="71"/>
      <c r="B12" s="71">
        <v>6</v>
      </c>
      <c r="C12" s="71"/>
      <c r="D12" s="107">
        <v>6261446477</v>
      </c>
      <c r="E12" s="108">
        <v>38771</v>
      </c>
      <c r="F12" s="108">
        <v>77215</v>
      </c>
      <c r="G12" s="108">
        <v>161497</v>
      </c>
      <c r="H12" s="108">
        <v>81091</v>
      </c>
    </row>
    <row r="13" spans="1:8" x14ac:dyDescent="0.15">
      <c r="A13" s="9" t="s">
        <v>91</v>
      </c>
      <c r="B13" s="9"/>
      <c r="C13" s="29"/>
      <c r="D13" s="29"/>
      <c r="E13" s="13"/>
      <c r="F13" s="13"/>
      <c r="G13" s="13"/>
      <c r="H13" s="13"/>
    </row>
    <row r="14" spans="1:8" x14ac:dyDescent="0.15">
      <c r="A14" s="9" t="s">
        <v>92</v>
      </c>
      <c r="B14" s="9"/>
      <c r="C14" s="29"/>
      <c r="D14" s="29"/>
      <c r="E14" s="13"/>
      <c r="F14" s="13"/>
      <c r="G14" s="13"/>
      <c r="H14" s="13"/>
    </row>
  </sheetData>
  <mergeCells count="1">
    <mergeCell ref="A1:H2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CCFF"/>
  </sheetPr>
  <dimension ref="A1:G37"/>
  <sheetViews>
    <sheetView showGridLines="0" zoomScaleNormal="100" workbookViewId="0">
      <selection activeCell="A35" sqref="A35:XFD35"/>
    </sheetView>
  </sheetViews>
  <sheetFormatPr defaultRowHeight="13.5" x14ac:dyDescent="0.15"/>
  <cols>
    <col min="1" max="1" width="5" style="1" customWidth="1"/>
    <col min="2" max="2" width="5.125" style="1" customWidth="1"/>
    <col min="3" max="3" width="5.375" style="1" customWidth="1"/>
    <col min="4" max="4" width="20.75" style="1" customWidth="1"/>
    <col min="5" max="6" width="16.125" style="1" customWidth="1"/>
    <col min="7" max="16384" width="9" style="1"/>
  </cols>
  <sheetData>
    <row r="1" spans="1:7" x14ac:dyDescent="0.15">
      <c r="A1" s="111" t="s">
        <v>97</v>
      </c>
      <c r="B1" s="111"/>
      <c r="C1" s="111"/>
      <c r="D1" s="111"/>
      <c r="E1" s="111"/>
      <c r="F1" s="111"/>
      <c r="G1" s="111"/>
    </row>
    <row r="2" spans="1:7" x14ac:dyDescent="0.15">
      <c r="A2" s="111"/>
      <c r="B2" s="111"/>
      <c r="C2" s="111"/>
      <c r="D2" s="111"/>
      <c r="E2" s="111"/>
      <c r="F2" s="111"/>
      <c r="G2" s="111"/>
    </row>
    <row r="3" spans="1:7" ht="14.25" thickBot="1" x14ac:dyDescent="0.2">
      <c r="A3" s="14"/>
      <c r="B3" s="14"/>
      <c r="C3" s="14"/>
      <c r="D3" s="14"/>
      <c r="E3" s="14"/>
      <c r="F3" s="14"/>
      <c r="G3" s="14"/>
    </row>
    <row r="4" spans="1:7" ht="14.25" thickTop="1" x14ac:dyDescent="0.15">
      <c r="A4" s="18"/>
      <c r="B4" s="18"/>
      <c r="C4" s="18"/>
      <c r="D4" s="18"/>
      <c r="E4" s="19" t="s">
        <v>98</v>
      </c>
      <c r="F4" s="20" t="s">
        <v>99</v>
      </c>
      <c r="G4" s="21" t="s">
        <v>100</v>
      </c>
    </row>
    <row r="5" spans="1:7" x14ac:dyDescent="0.15">
      <c r="A5" s="22" t="s">
        <v>37</v>
      </c>
      <c r="B5" s="22"/>
      <c r="C5" s="22"/>
      <c r="D5" s="22"/>
      <c r="E5" s="100">
        <f>SUM(E6:E7)</f>
        <v>20786967430</v>
      </c>
      <c r="F5" s="101">
        <f>SUM(F6:F7)</f>
        <v>20306878470</v>
      </c>
      <c r="G5" s="98">
        <f>ROUND(SUM(F5/E5),4)</f>
        <v>0.97689999999999999</v>
      </c>
    </row>
    <row r="6" spans="1:7" x14ac:dyDescent="0.15">
      <c r="A6" s="9"/>
      <c r="B6" s="23" t="s">
        <v>101</v>
      </c>
      <c r="C6" s="24"/>
      <c r="D6" s="24"/>
      <c r="E6" s="97">
        <f>SUM(E9,E19,E21,E23,E30,E32,E34)</f>
        <v>20325187389</v>
      </c>
      <c r="F6" s="63">
        <f>SUM(F9,F19,F21,F23,F30,F32,F34)</f>
        <v>20182599393</v>
      </c>
      <c r="G6" s="62">
        <f t="shared" ref="G6:G35" si="0">ROUND(SUM(F6/E6),4)</f>
        <v>0.99299999999999999</v>
      </c>
    </row>
    <row r="7" spans="1:7" x14ac:dyDescent="0.15">
      <c r="A7" s="9"/>
      <c r="B7" s="25" t="s">
        <v>102</v>
      </c>
      <c r="C7" s="5"/>
      <c r="D7" s="5"/>
      <c r="E7" s="97">
        <f>SUM(E10,E20,E24,E35)</f>
        <v>461780041</v>
      </c>
      <c r="F7" s="63">
        <f>SUM(F10,F20,F24,F35)</f>
        <v>124279077</v>
      </c>
      <c r="G7" s="62">
        <f t="shared" si="0"/>
        <v>0.26910000000000001</v>
      </c>
    </row>
    <row r="8" spans="1:7" x14ac:dyDescent="0.15">
      <c r="A8" s="9"/>
      <c r="B8" s="23" t="s">
        <v>103</v>
      </c>
      <c r="C8" s="24"/>
      <c r="D8" s="24"/>
      <c r="E8" s="97">
        <f>SUM(E9:E10)</f>
        <v>7842015044</v>
      </c>
      <c r="F8" s="63">
        <f>SUM(F9:F10)</f>
        <v>7657581130</v>
      </c>
      <c r="G8" s="62">
        <f t="shared" si="0"/>
        <v>0.97650000000000003</v>
      </c>
    </row>
    <row r="9" spans="1:7" x14ac:dyDescent="0.15">
      <c r="A9" s="9"/>
      <c r="B9" s="26"/>
      <c r="C9" s="23" t="s">
        <v>101</v>
      </c>
      <c r="D9" s="24"/>
      <c r="E9" s="97">
        <f>E12+E15</f>
        <v>7660967477</v>
      </c>
      <c r="F9" s="63">
        <f>F12+F15</f>
        <v>7600867199</v>
      </c>
      <c r="G9" s="62">
        <f t="shared" si="0"/>
        <v>0.99219999999999997</v>
      </c>
    </row>
    <row r="10" spans="1:7" x14ac:dyDescent="0.15">
      <c r="A10" s="9"/>
      <c r="B10" s="26"/>
      <c r="C10" s="25" t="s">
        <v>102</v>
      </c>
      <c r="D10" s="5"/>
      <c r="E10" s="97">
        <f>E13+E16</f>
        <v>181047567</v>
      </c>
      <c r="F10" s="63">
        <f>F13+F16</f>
        <v>56713931</v>
      </c>
      <c r="G10" s="62">
        <f t="shared" si="0"/>
        <v>0.31330000000000002</v>
      </c>
    </row>
    <row r="11" spans="1:7" x14ac:dyDescent="0.15">
      <c r="A11" s="9"/>
      <c r="B11" s="26"/>
      <c r="C11" s="26" t="s">
        <v>104</v>
      </c>
      <c r="D11" s="9"/>
      <c r="E11" s="97">
        <f>SUM(E12:E13)</f>
        <v>6433713711</v>
      </c>
      <c r="F11" s="63">
        <f>SUM(F12:F13)</f>
        <v>6261691213</v>
      </c>
      <c r="G11" s="62">
        <f t="shared" si="0"/>
        <v>0.97330000000000005</v>
      </c>
    </row>
    <row r="12" spans="1:7" x14ac:dyDescent="0.15">
      <c r="A12" s="9"/>
      <c r="B12" s="26"/>
      <c r="C12" s="26"/>
      <c r="D12" s="23" t="s">
        <v>101</v>
      </c>
      <c r="E12" s="97">
        <v>6261446477</v>
      </c>
      <c r="F12" s="63">
        <v>6206280725</v>
      </c>
      <c r="G12" s="62">
        <f t="shared" si="0"/>
        <v>0.99119999999999997</v>
      </c>
    </row>
    <row r="13" spans="1:7" x14ac:dyDescent="0.15">
      <c r="A13" s="9"/>
      <c r="B13" s="26"/>
      <c r="C13" s="26"/>
      <c r="D13" s="25" t="s">
        <v>102</v>
      </c>
      <c r="E13" s="97">
        <v>172267234</v>
      </c>
      <c r="F13" s="63">
        <v>55410488</v>
      </c>
      <c r="G13" s="62">
        <f t="shared" si="0"/>
        <v>0.32169999999999999</v>
      </c>
    </row>
    <row r="14" spans="1:7" x14ac:dyDescent="0.15">
      <c r="A14" s="9"/>
      <c r="B14" s="26"/>
      <c r="C14" s="23" t="s">
        <v>105</v>
      </c>
      <c r="D14" s="9"/>
      <c r="E14" s="97">
        <f>SUM(E15:E16)</f>
        <v>1408301333</v>
      </c>
      <c r="F14" s="63">
        <f>SUM(F15:F16)</f>
        <v>1395889917</v>
      </c>
      <c r="G14" s="62">
        <f t="shared" si="0"/>
        <v>0.99119999999999997</v>
      </c>
    </row>
    <row r="15" spans="1:7" x14ac:dyDescent="0.15">
      <c r="A15" s="9"/>
      <c r="B15" s="26"/>
      <c r="C15" s="26"/>
      <c r="D15" s="23" t="s">
        <v>101</v>
      </c>
      <c r="E15" s="97">
        <v>1399521000</v>
      </c>
      <c r="F15" s="63">
        <v>1394586474</v>
      </c>
      <c r="G15" s="62">
        <f t="shared" si="0"/>
        <v>0.99650000000000005</v>
      </c>
    </row>
    <row r="16" spans="1:7" x14ac:dyDescent="0.15">
      <c r="A16" s="9"/>
      <c r="B16" s="25"/>
      <c r="C16" s="25"/>
      <c r="D16" s="25" t="s">
        <v>102</v>
      </c>
      <c r="E16" s="97">
        <v>8780333</v>
      </c>
      <c r="F16" s="63">
        <v>1303443</v>
      </c>
      <c r="G16" s="62">
        <f t="shared" si="0"/>
        <v>0.14849999999999999</v>
      </c>
    </row>
    <row r="17" spans="1:7" x14ac:dyDescent="0.15">
      <c r="A17" s="9"/>
      <c r="B17" s="23" t="s">
        <v>106</v>
      </c>
      <c r="C17" s="24"/>
      <c r="D17" s="24"/>
      <c r="E17" s="97">
        <f>E18+E21</f>
        <v>9812614977</v>
      </c>
      <c r="F17" s="63">
        <f>F18+F21</f>
        <v>9559268075</v>
      </c>
      <c r="G17" s="62">
        <f t="shared" si="0"/>
        <v>0.97419999999999995</v>
      </c>
    </row>
    <row r="18" spans="1:7" x14ac:dyDescent="0.15">
      <c r="A18" s="9"/>
      <c r="B18" s="26"/>
      <c r="C18" s="23" t="s">
        <v>106</v>
      </c>
      <c r="D18" s="24"/>
      <c r="E18" s="97">
        <f>SUM(E19:E20)</f>
        <v>9744506477</v>
      </c>
      <c r="F18" s="63">
        <f>SUM(F19:F20)</f>
        <v>9491159575</v>
      </c>
      <c r="G18" s="62">
        <f t="shared" si="0"/>
        <v>0.97399999999999998</v>
      </c>
    </row>
    <row r="19" spans="1:7" x14ac:dyDescent="0.15">
      <c r="A19" s="9"/>
      <c r="B19" s="26"/>
      <c r="C19" s="26"/>
      <c r="D19" s="23" t="s">
        <v>101</v>
      </c>
      <c r="E19" s="97">
        <v>9503429400</v>
      </c>
      <c r="F19" s="63">
        <v>9434104704</v>
      </c>
      <c r="G19" s="62">
        <f t="shared" si="0"/>
        <v>0.99270000000000003</v>
      </c>
    </row>
    <row r="20" spans="1:7" x14ac:dyDescent="0.15">
      <c r="A20" s="9"/>
      <c r="B20" s="26"/>
      <c r="C20" s="25"/>
      <c r="D20" s="25" t="s">
        <v>102</v>
      </c>
      <c r="E20" s="97">
        <v>241077077</v>
      </c>
      <c r="F20" s="63">
        <v>57054871</v>
      </c>
      <c r="G20" s="62">
        <f t="shared" si="0"/>
        <v>0.23669999999999999</v>
      </c>
    </row>
    <row r="21" spans="1:7" x14ac:dyDescent="0.15">
      <c r="A21" s="9"/>
      <c r="B21" s="25"/>
      <c r="C21" s="27" t="s">
        <v>107</v>
      </c>
      <c r="D21" s="28"/>
      <c r="E21" s="97">
        <v>68108500</v>
      </c>
      <c r="F21" s="63">
        <v>68108500</v>
      </c>
      <c r="G21" s="62">
        <f t="shared" si="0"/>
        <v>1</v>
      </c>
    </row>
    <row r="22" spans="1:7" x14ac:dyDescent="0.15">
      <c r="A22" s="9"/>
      <c r="B22" s="23" t="s">
        <v>141</v>
      </c>
      <c r="C22" s="24"/>
      <c r="D22" s="24"/>
      <c r="E22" s="97">
        <f>SUM(E23:E24,E30)</f>
        <v>727936763</v>
      </c>
      <c r="F22" s="63">
        <f>SUM(F23:F24,F30)</f>
        <v>711466154</v>
      </c>
      <c r="G22" s="62">
        <f t="shared" si="0"/>
        <v>0.97740000000000005</v>
      </c>
    </row>
    <row r="23" spans="1:7" x14ac:dyDescent="0.15">
      <c r="A23" s="9"/>
      <c r="B23" s="26"/>
      <c r="C23" s="23" t="s">
        <v>101</v>
      </c>
      <c r="D23" s="104"/>
      <c r="E23" s="63">
        <f>SUM(E26)</f>
        <v>684202900</v>
      </c>
      <c r="F23" s="63">
        <f>SUM(F26)</f>
        <v>678028546</v>
      </c>
      <c r="G23" s="62">
        <f t="shared" si="0"/>
        <v>0.99099999999999999</v>
      </c>
    </row>
    <row r="24" spans="1:7" x14ac:dyDescent="0.15">
      <c r="A24" s="9"/>
      <c r="B24" s="26"/>
      <c r="C24" s="25" t="s">
        <v>102</v>
      </c>
      <c r="D24" s="105"/>
      <c r="E24" s="63">
        <f>SUM(E27,E29)</f>
        <v>14962563</v>
      </c>
      <c r="F24" s="63">
        <f>SUM(F27,F29)</f>
        <v>4666308</v>
      </c>
      <c r="G24" s="62">
        <f t="shared" si="0"/>
        <v>0.31190000000000001</v>
      </c>
    </row>
    <row r="25" spans="1:7" x14ac:dyDescent="0.15">
      <c r="A25" s="9"/>
      <c r="B25" s="26"/>
      <c r="C25" s="23" t="s">
        <v>140</v>
      </c>
      <c r="D25" s="24"/>
      <c r="E25" s="97">
        <f>SUM(E26:E27)</f>
        <v>697435505</v>
      </c>
      <c r="F25" s="63">
        <f>SUM(F26:F27)</f>
        <v>682525238</v>
      </c>
      <c r="G25" s="62">
        <f t="shared" si="0"/>
        <v>0.97860000000000003</v>
      </c>
    </row>
    <row r="26" spans="1:7" x14ac:dyDescent="0.15">
      <c r="A26" s="9"/>
      <c r="B26" s="26"/>
      <c r="C26" s="26"/>
      <c r="D26" s="60" t="s">
        <v>142</v>
      </c>
      <c r="E26" s="97">
        <v>684202900</v>
      </c>
      <c r="F26" s="63">
        <v>678028546</v>
      </c>
      <c r="G26" s="62">
        <f t="shared" si="0"/>
        <v>0.99099999999999999</v>
      </c>
    </row>
    <row r="27" spans="1:7" x14ac:dyDescent="0.15">
      <c r="A27" s="9"/>
      <c r="B27" s="26"/>
      <c r="C27" s="25"/>
      <c r="D27" s="54" t="s">
        <v>144</v>
      </c>
      <c r="E27" s="97">
        <v>13232605</v>
      </c>
      <c r="F27" s="63">
        <v>4496692</v>
      </c>
      <c r="G27" s="62">
        <f t="shared" si="0"/>
        <v>0.33979999999999999</v>
      </c>
    </row>
    <row r="28" spans="1:7" x14ac:dyDescent="0.15">
      <c r="A28" s="9"/>
      <c r="B28" s="26"/>
      <c r="C28" s="23" t="s">
        <v>141</v>
      </c>
      <c r="D28" s="9"/>
      <c r="E28" s="97">
        <f>SUM(E29)</f>
        <v>1729958</v>
      </c>
      <c r="F28" s="63">
        <f>SUM(F29)</f>
        <v>169616</v>
      </c>
      <c r="G28" s="62">
        <f t="shared" si="0"/>
        <v>9.8000000000000004E-2</v>
      </c>
    </row>
    <row r="29" spans="1:7" x14ac:dyDescent="0.15">
      <c r="A29" s="9"/>
      <c r="B29" s="26"/>
      <c r="C29" s="26"/>
      <c r="D29" s="61" t="s">
        <v>144</v>
      </c>
      <c r="E29" s="97">
        <v>1729958</v>
      </c>
      <c r="F29" s="63">
        <v>169616</v>
      </c>
      <c r="G29" s="62">
        <f t="shared" si="0"/>
        <v>9.8000000000000004E-2</v>
      </c>
    </row>
    <row r="30" spans="1:7" x14ac:dyDescent="0.15">
      <c r="A30" s="9"/>
      <c r="B30" s="55"/>
      <c r="C30" s="27" t="s">
        <v>143</v>
      </c>
      <c r="D30" s="9"/>
      <c r="E30" s="97">
        <v>28771300</v>
      </c>
      <c r="F30" s="63">
        <v>28771300</v>
      </c>
      <c r="G30" s="62">
        <f t="shared" si="0"/>
        <v>1</v>
      </c>
    </row>
    <row r="31" spans="1:7" x14ac:dyDescent="0.15">
      <c r="A31" s="9"/>
      <c r="B31" s="23" t="s">
        <v>108</v>
      </c>
      <c r="C31" s="24"/>
      <c r="D31" s="24"/>
      <c r="E31" s="97">
        <f>SUM(E32)</f>
        <v>1421660812</v>
      </c>
      <c r="F31" s="63">
        <f>SUM(F32)</f>
        <v>1421660812</v>
      </c>
      <c r="G31" s="62">
        <f t="shared" si="0"/>
        <v>1</v>
      </c>
    </row>
    <row r="32" spans="1:7" x14ac:dyDescent="0.15">
      <c r="A32" s="9"/>
      <c r="B32" s="25"/>
      <c r="C32" s="27" t="s">
        <v>101</v>
      </c>
      <c r="D32" s="27"/>
      <c r="E32" s="97">
        <v>1421660812</v>
      </c>
      <c r="F32" s="63">
        <v>1421660812</v>
      </c>
      <c r="G32" s="62">
        <f t="shared" si="0"/>
        <v>1</v>
      </c>
    </row>
    <row r="33" spans="1:7" x14ac:dyDescent="0.15">
      <c r="A33" s="9"/>
      <c r="B33" s="23" t="s">
        <v>109</v>
      </c>
      <c r="C33" s="24"/>
      <c r="D33" s="24"/>
      <c r="E33" s="97">
        <f>SUM(E34:E35)</f>
        <v>982739834</v>
      </c>
      <c r="F33" s="63">
        <f>SUM(F34:F35)</f>
        <v>956902299</v>
      </c>
      <c r="G33" s="62">
        <f t="shared" si="0"/>
        <v>0.97370000000000001</v>
      </c>
    </row>
    <row r="34" spans="1:7" x14ac:dyDescent="0.15">
      <c r="A34" s="9"/>
      <c r="B34" s="26"/>
      <c r="C34" s="23" t="s">
        <v>101</v>
      </c>
      <c r="D34" s="24"/>
      <c r="E34" s="97">
        <v>958047000</v>
      </c>
      <c r="F34" s="63">
        <v>951058332</v>
      </c>
      <c r="G34" s="62">
        <f t="shared" si="0"/>
        <v>0.99270000000000003</v>
      </c>
    </row>
    <row r="35" spans="1:7" x14ac:dyDescent="0.15">
      <c r="A35" s="5"/>
      <c r="B35" s="25"/>
      <c r="C35" s="25" t="s">
        <v>102</v>
      </c>
      <c r="D35" s="5"/>
      <c r="E35" s="102">
        <v>24692834</v>
      </c>
      <c r="F35" s="103">
        <v>5843967</v>
      </c>
      <c r="G35" s="99">
        <f t="shared" si="0"/>
        <v>0.23669999999999999</v>
      </c>
    </row>
    <row r="36" spans="1:7" x14ac:dyDescent="0.15">
      <c r="A36" s="9" t="s">
        <v>166</v>
      </c>
      <c r="B36" s="29"/>
      <c r="C36" s="29"/>
      <c r="D36" s="9"/>
      <c r="E36" s="9"/>
      <c r="F36" s="9"/>
      <c r="G36" s="9"/>
    </row>
    <row r="37" spans="1:7" x14ac:dyDescent="0.15">
      <c r="A37" s="9" t="s">
        <v>135</v>
      </c>
      <c r="B37" s="29"/>
      <c r="C37" s="29"/>
      <c r="D37" s="9"/>
      <c r="E37" s="9"/>
      <c r="F37" s="9"/>
      <c r="G37" s="9"/>
    </row>
  </sheetData>
  <mergeCells count="1">
    <mergeCell ref="A1:G2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CCFF"/>
  </sheetPr>
  <dimension ref="A1:C13"/>
  <sheetViews>
    <sheetView showGridLines="0" tabSelected="1" topLeftCell="A3" zoomScale="130" zoomScaleNormal="130" workbookViewId="0">
      <selection activeCell="A12" sqref="A12:XFD12"/>
    </sheetView>
  </sheetViews>
  <sheetFormatPr defaultRowHeight="13.5" x14ac:dyDescent="0.15"/>
  <cols>
    <col min="1" max="2" width="15.625" style="1" customWidth="1"/>
    <col min="3" max="3" width="25.625" style="1" customWidth="1"/>
    <col min="4" max="16384" width="9" style="1"/>
  </cols>
  <sheetData>
    <row r="1" spans="1:3" x14ac:dyDescent="0.15">
      <c r="A1" s="111" t="s">
        <v>138</v>
      </c>
      <c r="B1" s="111"/>
      <c r="C1" s="111"/>
    </row>
    <row r="2" spans="1:3" x14ac:dyDescent="0.15">
      <c r="A2" s="111"/>
      <c r="B2" s="111"/>
      <c r="C2" s="111"/>
    </row>
    <row r="3" spans="1:3" ht="14.25" thickBot="1" x14ac:dyDescent="0.2">
      <c r="A3" s="14"/>
      <c r="B3" s="14"/>
      <c r="C3" s="14"/>
    </row>
    <row r="4" spans="1:3" ht="14.25" thickTop="1" x14ac:dyDescent="0.15">
      <c r="A4" s="7"/>
      <c r="B4" s="116" t="s">
        <v>110</v>
      </c>
      <c r="C4" s="117"/>
    </row>
    <row r="5" spans="1:3" x14ac:dyDescent="0.15">
      <c r="A5" s="7"/>
      <c r="B5" s="15" t="s">
        <v>111</v>
      </c>
      <c r="C5" s="16" t="s">
        <v>112</v>
      </c>
    </row>
    <row r="6" spans="1:3" x14ac:dyDescent="0.15">
      <c r="A6" s="74" t="s">
        <v>136</v>
      </c>
      <c r="B6" s="11">
        <v>638544</v>
      </c>
      <c r="C6" s="10">
        <v>9562349367</v>
      </c>
    </row>
    <row r="7" spans="1:3" x14ac:dyDescent="0.15">
      <c r="A7" s="56" t="s">
        <v>137</v>
      </c>
      <c r="B7" s="11">
        <v>503916</v>
      </c>
      <c r="C7" s="10">
        <v>10645340769</v>
      </c>
    </row>
    <row r="8" spans="1:3" x14ac:dyDescent="0.15">
      <c r="A8" s="56">
        <v>2</v>
      </c>
      <c r="B8" s="11">
        <v>603807</v>
      </c>
      <c r="C8" s="10">
        <v>13525480079</v>
      </c>
    </row>
    <row r="9" spans="1:3" x14ac:dyDescent="0.15">
      <c r="A9" s="56">
        <v>3</v>
      </c>
      <c r="B9" s="11">
        <v>695351</v>
      </c>
      <c r="C9" s="10">
        <v>14616191037</v>
      </c>
    </row>
    <row r="10" spans="1:3" x14ac:dyDescent="0.15">
      <c r="A10" s="56">
        <v>4</v>
      </c>
      <c r="B10" s="11">
        <v>1004337</v>
      </c>
      <c r="C10" s="10">
        <v>19592614702</v>
      </c>
    </row>
    <row r="11" spans="1:3" x14ac:dyDescent="0.15">
      <c r="A11" s="56">
        <v>5</v>
      </c>
      <c r="B11" s="11">
        <v>1012796</v>
      </c>
      <c r="C11" s="10">
        <v>19384043599</v>
      </c>
    </row>
    <row r="12" spans="1:3" x14ac:dyDescent="0.15">
      <c r="A12" s="75">
        <v>6</v>
      </c>
      <c r="B12" s="73">
        <v>862624</v>
      </c>
      <c r="C12" s="72">
        <v>17692073537</v>
      </c>
    </row>
    <row r="13" spans="1:3" x14ac:dyDescent="0.15">
      <c r="A13" s="8" t="s">
        <v>167</v>
      </c>
      <c r="B13" s="9"/>
      <c r="C13" s="13"/>
    </row>
  </sheetData>
  <mergeCells count="2">
    <mergeCell ref="A1:C2"/>
    <mergeCell ref="B4:C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C016</vt:lpstr>
      <vt:lpstr>P016-010</vt:lpstr>
      <vt:lpstr>P016-020</vt:lpstr>
      <vt:lpstr>P016-030</vt:lpstr>
      <vt:lpstr>P016-040</vt:lpstr>
      <vt:lpstr>P016-050</vt:lpstr>
      <vt:lpstr>P016-060</vt:lpstr>
      <vt:lpstr>P016-070</vt:lpstr>
      <vt:lpstr>P016-080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堀内　みどり</cp:lastModifiedBy>
  <cp:lastPrinted>2021-11-26T02:00:53Z</cp:lastPrinted>
  <dcterms:created xsi:type="dcterms:W3CDTF">2020-03-18T07:37:16Z</dcterms:created>
  <dcterms:modified xsi:type="dcterms:W3CDTF">2026-03-09T02:41:01Z</dcterms:modified>
</cp:coreProperties>
</file>