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comments2.xml" ContentType="application/vnd.openxmlformats-officedocument.spreadsheetml.comments+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基本情報入力シート" sheetId="1" state="visible" r:id="rId2"/>
    <sheet name="別紙様式3-1（処遇改善加算　総括表）" sheetId="2" state="visible" r:id="rId3"/>
    <sheet name="別紙様式3-2（処遇改善加算　個票）" sheetId="3" state="visible" r:id="rId4"/>
    <sheet name="【参考】数式用" sheetId="4" state="hidden" r:id="rId5"/>
    <sheet name="【参考】数式用2" sheetId="5" state="hidden" r:id="rId6"/>
  </sheets>
  <definedNames>
    <definedName function="false" hidden="false" localSheetId="1" name="_xlnm.Print_Area" vbProcedure="false">'別紙様式3-1（処遇改善加算　総括表）'!$A$1:$AL$170</definedName>
    <definedName function="false" hidden="false" localSheetId="2" name="_xlnm.Print_Area" vbProcedure="false">'別紙様式3-2（処遇改善加算　個票）'!$A$1:$AA$113</definedName>
    <definedName function="false" hidden="true" localSheetId="2" name="_xlnm._FilterDatabase" vbProcedure="false">'別紙様式3-2（処遇改善加算　個票）'!$B$13:$N$13</definedName>
    <definedName function="false" hidden="false" localSheetId="0" name="_xlnm.Print_Area" vbProcedure="false">基本情報入力シート!$A$1:$Z$144</definedName>
    <definedName function="false" hidden="false" name="三重県" vbProcedure="false">
    </definedName>
    <definedName function="false" hidden="false" name="京都府" vbProcedure="false">
    </definedName>
    <definedName function="false" hidden="false" name="介護予防ケアマネジメントR8" vbProcedure="false">
    </definedName>
    <definedName function="false" hidden="false" name="介護予防小規模多機能型居宅介護R8" vbProcedure="false">
    </definedName>
    <definedName function="false" hidden="false" name="介護予防小規模多機能型居宅介護_短期利用型_R8" vbProcedure="false">
    </definedName>
    <definedName function="false" hidden="false" name="介護予防支援R8" vbProcedure="false">
    </definedName>
    <definedName function="false" hidden="false" name="介護予防特定施設入居者生活介護R8" vbProcedure="false">
    </definedName>
    <definedName function="false" hidden="false" name="介護予防短期入所生活介護R8" vbProcedure="false">
    </definedName>
    <definedName function="false" hidden="false" name="介護予防短期入所療養介護_医療院_R8" vbProcedure="false">
    </definedName>
    <definedName function="false" hidden="false" name="介護予防短期入所療養介護_病院等_R8" vbProcedure="false">
    </definedName>
    <definedName function="false" hidden="false" name="介護予防短期入所療養介護_老健_R8" vbProcedure="false">
    </definedName>
    <definedName function="false" hidden="false" name="介護予防訪問リハビリテーションR8" vbProcedure="false">
    </definedName>
    <definedName function="false" hidden="false" name="介護予防訪問入浴介護R8" vbProcedure="false">
    </definedName>
    <definedName function="false" hidden="false" name="介護予防訪問看護R8" vbProcedure="false">
    </definedName>
    <definedName function="false" hidden="false" name="介護予防認知症対応型共同生活介護R8" vbProcedure="false">
    </definedName>
    <definedName function="false" hidden="false" name="介護予防認知症対応型共同生活介護_短期利用型_R8" vbProcedure="false">
    </definedName>
    <definedName function="false" hidden="false" name="介護予防認知症対応型通所介護R8" vbProcedure="false">
    </definedName>
    <definedName function="false" hidden="false" name="介護予防通所リハビリテーションR8" vbProcedure="false">
    </definedName>
    <definedName function="false" hidden="false" name="介護医療院R8" vbProcedure="false">
    </definedName>
    <definedName function="false" hidden="false" name="介護老人保健施設R8" vbProcedure="false">
    </definedName>
    <definedName function="false" hidden="false" name="介護老人福祉施設R8" vbProcedure="false">
    </definedName>
    <definedName function="false" hidden="false" name="佐賀県" vbProcedure="false">
    </definedName>
    <definedName function="false" hidden="false" name="兵庫県" vbProcedure="false">
    </definedName>
    <definedName function="false" hidden="false" name="加算対象_4_5" vbProcedure="false">
    </definedName>
    <definedName function="false" hidden="false" name="加算対象_6" vbProcedure="false">
    </definedName>
    <definedName function="false" hidden="false" name="加算対象外_4_5" vbProcedure="false">
    </definedName>
    <definedName function="false" hidden="false" name="加算対象外_6" vbProcedure="false">
    </definedName>
    <definedName function="false" hidden="false" name="北海道" vbProcedure="false">
    </definedName>
    <definedName function="false" hidden="false" name="千葉県" vbProcedure="false">
    </definedName>
    <definedName function="false" hidden="false" name="和歌山県" vbProcedure="false">
    </definedName>
    <definedName function="false" hidden="false" name="地域密着型介護老人福祉施設R8" vbProcedure="false">
    </definedName>
    <definedName function="false" hidden="false" name="地域密着型特定施設入居者生活介護R8" vbProcedure="false">
    </definedName>
    <definedName function="false" hidden="false" name="地域密着型特定施設入居者生活介護_短期利用型_R8" vbProcedure="false">
    </definedName>
    <definedName function="false" hidden="false" name="地域密着型通所介護R8" vbProcedure="false">
    </definedName>
    <definedName function="false" hidden="false" name="埼玉県" vbProcedure="false">
    </definedName>
    <definedName function="false" hidden="false" name="夜間対応型訪問介護R8" vbProcedure="false">
    </definedName>
    <definedName function="false" hidden="false" name="大分県" vbProcedure="false">
    </definedName>
    <definedName function="false" hidden="false" name="大阪府" vbProcedure="false">
    </definedName>
    <definedName function="false" hidden="false" name="奈良県" vbProcedure="false">
    </definedName>
    <definedName function="false" hidden="false" name="定期巡回･随時対応型訪問介護看護R8" vbProcedure="false">
    </definedName>
    <definedName function="false" hidden="false" name="宮城県" vbProcedure="false">
    </definedName>
    <definedName function="false" hidden="false" name="宮崎県" vbProcedure="false">
    </definedName>
    <definedName function="false" hidden="false" name="富山県" vbProcedure="false">
    </definedName>
    <definedName function="false" hidden="false" name="小規模多機能型居宅介護R8" vbProcedure="false">
    </definedName>
    <definedName function="false" hidden="false" name="小規模多機能型居宅介護_短期利用型_R8" vbProcedure="false">
    </definedName>
    <definedName function="false" hidden="false" name="居宅介護支援R8" vbProcedure="false">
    </definedName>
    <definedName function="false" hidden="false" name="山口県" vbProcedure="false">
    </definedName>
    <definedName function="false" hidden="false" name="山形県" vbProcedure="false">
    </definedName>
    <definedName function="false" hidden="false" name="山梨県" vbProcedure="false">
    </definedName>
    <definedName function="false" hidden="false" name="岐阜県" vbProcedure="false">
    </definedName>
    <definedName function="false" hidden="false" name="岡山県" vbProcedure="false">
    </definedName>
    <definedName function="false" hidden="false" name="岩手県" vbProcedure="false">
    </definedName>
    <definedName function="false" hidden="false" name="島根県" vbProcedure="false">
    </definedName>
    <definedName function="false" hidden="false" name="広島県" vbProcedure="false">
    </definedName>
    <definedName function="false" hidden="false" name="徳島県" vbProcedure="false">
    </definedName>
    <definedName function="false" hidden="false" name="愛媛県" vbProcedure="false">
    </definedName>
    <definedName function="false" hidden="false" name="愛知県" vbProcedure="false">
    </definedName>
    <definedName function="false" hidden="false" name="新潟県" vbProcedure="false">
    </definedName>
    <definedName function="false" hidden="false" name="東京都" vbProcedure="false">
    </definedName>
    <definedName function="false" hidden="false" name="栃木県" vbProcedure="false">
    </definedName>
    <definedName function="false" hidden="false" name="沖縄県" vbProcedure="false">
    </definedName>
    <definedName function="false" hidden="false" name="滋賀県" vbProcedure="false">
    </definedName>
    <definedName function="false" hidden="false" name="熊本県" vbProcedure="false">
    </definedName>
    <definedName function="false" hidden="false" name="特定施設入居者生活介護R8" vbProcedure="false">
    </definedName>
    <definedName function="false" hidden="false" name="特定施設入居者生活介護_短期利用型_R8" vbProcedure="false">
    </definedName>
    <definedName function="false" hidden="false" name="看護小規模多機能型居宅介護R8" vbProcedure="false">
    </definedName>
    <definedName function="false" hidden="false" name="看護小規模多機能型居宅介護_短期利用型_R8" vbProcedure="false">
    </definedName>
    <definedName function="false" hidden="false" name="短期入所生活介護R8" vbProcedure="false">
    </definedName>
    <definedName function="false" hidden="false" name="短期入所療養介護_医療院_R8" vbProcedure="false">
    </definedName>
    <definedName function="false" hidden="false" name="短期入所療養介護_病院等_R8" vbProcedure="false">
    </definedName>
    <definedName function="false" hidden="false" name="短期入所療養介護_老健_R8" vbProcedure="false">
    </definedName>
    <definedName function="false" hidden="false" name="石川県" vbProcedure="false">
    </definedName>
    <definedName function="false" hidden="false" name="神奈川県" vbProcedure="false">
    </definedName>
    <definedName function="false" hidden="false" name="福井県" vbProcedure="false">
    </definedName>
    <definedName function="false" hidden="false" name="福岡県" vbProcedure="false">
    </definedName>
    <definedName function="false" hidden="false" name="福島県" vbProcedure="false">
    </definedName>
    <definedName function="false" hidden="false" name="秋田県" vbProcedure="false">
    </definedName>
    <definedName function="false" hidden="false" name="群馬県" vbProcedure="false">
    </definedName>
    <definedName function="false" hidden="false" name="茨城県" vbProcedure="false">
    </definedName>
    <definedName function="false" hidden="false" name="訪問リハビリテーションR8" vbProcedure="false">
    </definedName>
    <definedName function="false" hidden="false" name="訪問介護R8" vbProcedure="false">
    </definedName>
    <definedName function="false" hidden="false" name="訪問入浴介護R8" vbProcedure="false">
    </definedName>
    <definedName function="false" hidden="false" name="訪問型サービス_独自_R8" vbProcedure="false">
    </definedName>
    <definedName function="false" hidden="false" name="訪問型サービス_独自_定率_R8" vbProcedure="false">
    </definedName>
    <definedName function="false" hidden="false" name="訪問型サービス_独自_定額_R8" vbProcedure="false">
    </definedName>
    <definedName function="false" hidden="false" name="訪問看護R8" vbProcedure="false">
    </definedName>
    <definedName function="false" hidden="false" name="認知症対応型共同生活介護R8" vbProcedure="false">
    </definedName>
    <definedName function="false" hidden="false" name="認知症対応型共同生活介護_短期利用型_R8" vbProcedure="false">
    </definedName>
    <definedName function="false" hidden="false" name="認知症対応型通所介護R8" vbProcedure="false">
    </definedName>
    <definedName function="false" hidden="false" name="通所リハビリテーションR8" vbProcedure="false">
    </definedName>
    <definedName function="false" hidden="false" name="通所介護R8" vbProcedure="false">
    </definedName>
    <definedName function="false" hidden="false" name="通所型サービス_独自_19人以上_R8" vbProcedure="false">
    </definedName>
    <definedName function="false" hidden="false" name="通所型サービス_独自_19人未満_R8" vbProcedure="false">
    </definedName>
    <definedName function="false" hidden="false" name="通所型サービス_独自_定率_19人以上_R8" vbProcedure="false">
    </definedName>
    <definedName function="false" hidden="false" name="通所型サービス_独自_定率_19人未満_R8" vbProcedure="false">
    </definedName>
    <definedName function="false" hidden="false" name="通所型サービス_独自_定額_19人以上_R8" vbProcedure="false">
    </definedName>
    <definedName function="false" hidden="false" name="通所型サービス_独自_定額_19人未満_R8" vbProcedure="false">
    </definedName>
    <definedName function="false" hidden="false" name="長崎県" vbProcedure="false">
    </definedName>
    <definedName function="false" hidden="false" name="長野県" vbProcedure="false">
    </definedName>
    <definedName function="false" hidden="false" name="青森県" vbProcedure="false">
    </definedName>
    <definedName function="false" hidden="false" name="静岡県" vbProcedure="false">
    </definedName>
    <definedName function="false" hidden="false" name="香川県" vbProcedure="false">
    </definedName>
    <definedName function="false" hidden="false" name="高知県" vbProcedure="false">
    </definedName>
    <definedName function="false" hidden="false" name="鳥取県" vbProcedure="false">
    </definedName>
    <definedName function="false" hidden="false" name="鹿児島県" vbProcedure="false">
    </definedName>
    <definedName function="false" hidden="false" localSheetId="0" name="_xlnm.Print_Area" vbProcedure="false">基本情報入力シート!$A$1:$Z$144</definedName>
    <definedName function="false" hidden="false" localSheetId="1" name="_xlnm.Print_Area" vbProcedure="false">'別紙様式3-1（処遇改善加算　総括表）'!$A$1:$AL$170</definedName>
    <definedName function="false" hidden="false" localSheetId="2" name="_xlnm.Print_Area" vbProcedure="false">'別紙様式3-2（処遇改善加算　個票）'!$A$1:$AA$113</definedName>
    <definedName function="false" hidden="false" localSheetId="2" name="_xlnm._FilterDatabase" vbProcedure="false">'別紙様式3-2（処遇改善加算　個票）'!$B$13:$N$13</definedName>
    <definedName function="false" hidden="false" localSheetId="3" name="_xlnm._FilterDatabase" vbProcedure="false">
    </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<sst xmlns="http://schemas.openxmlformats.org/spreadsheetml/2006/main" count="4777" uniqueCount="2229">
  <si>
    <t xml:space="preserve">実績報告書（処遇改善加算）作成用　基本情報入力シート</t>
  </si>
  <si>
    <t xml:space="preserve">↓隠し列</t>
  </si>
  <si>
    <t xml:space="preserve">●はじめに本シート（基本情報入力シート）の黄色セルに入力することで、介護職員等処遇改善加算（以下、処遇改善加算）の対象事業所等に関する
　基本的な情報が、各様式に自動的に転記されます。</t>
  </si>
  <si>
    <t xml:space="preserve">【注意】本シートは様式作成用のため、本実績報告書の提出を紙で行う場合、本シートの提出は不要です。ただし、自治体に電子媒体で提出する場合は、
　　　　 本シートを削除せずそのまま提出してください。</t>
  </si>
  <si>
    <r>
      <rPr>
        <sz val="12"/>
        <color rgb="FF000000"/>
        <rFont val="DejaVu Sans"/>
        <family val="2"/>
      </rPr>
      <t xml:space="preserve">●「別紙様式</t>
    </r>
    <r>
      <rPr>
        <sz val="12"/>
        <color rgb="FF000000"/>
        <rFont val="ＭＳ Ｐゴシック"/>
        <family val="3"/>
      </rPr>
      <t xml:space="preserve">3-1</t>
    </r>
    <r>
      <rPr>
        <sz val="12"/>
        <color rgb="FF000000"/>
        <rFont val="DejaVu Sans"/>
        <family val="2"/>
      </rPr>
      <t xml:space="preserve">」を完成させるには、「基本情報入力シート」「別紙様式</t>
    </r>
    <r>
      <rPr>
        <sz val="12"/>
        <color rgb="FF000000"/>
        <rFont val="ＭＳ Ｐゴシック"/>
        <family val="3"/>
      </rPr>
      <t xml:space="preserve">3-2</t>
    </r>
    <r>
      <rPr>
        <sz val="12"/>
        <color rgb="FF000000"/>
        <rFont val="DejaVu Sans"/>
        <family val="2"/>
      </rPr>
      <t xml:space="preserve">」から転記される情報が必要です。まずはこれらのシートを完成させてください。</t>
    </r>
  </si>
  <si>
    <r>
      <rPr>
        <sz val="12"/>
        <color rgb="FF000000"/>
        <rFont val="DejaVu Sans"/>
        <family val="2"/>
      </rPr>
      <t xml:space="preserve">●「別紙様式</t>
    </r>
    <r>
      <rPr>
        <sz val="12"/>
        <color rgb="FF000000"/>
        <rFont val="ＭＳ Ｐゴシック"/>
        <family val="3"/>
      </rPr>
      <t xml:space="preserve">3</t>
    </r>
    <r>
      <rPr>
        <sz val="12"/>
        <color rgb="FF000000"/>
        <rFont val="DejaVu Sans"/>
        <family val="2"/>
      </rPr>
      <t xml:space="preserve">－</t>
    </r>
    <r>
      <rPr>
        <sz val="12"/>
        <color rgb="FF000000"/>
        <rFont val="ＭＳ Ｐゴシック"/>
        <family val="3"/>
      </rPr>
      <t xml:space="preserve">1</t>
    </r>
    <r>
      <rPr>
        <sz val="12"/>
        <color rgb="FF000000"/>
        <rFont val="DejaVu Sans"/>
        <family val="2"/>
      </rPr>
      <t xml:space="preserve">」に記載する処遇改善加算による賃金改善の所要額について、具体的な算出方法は問いませんが、各職員に対し、処遇改善加算を原資として行った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
  </si>
  <si>
    <t xml:space="preserve">１　提出先に関する情報</t>
  </si>
  <si>
    <t xml:space="preserve">処遇改善加算の届出に係る提出先（指定権者）の名称を入力してください。</t>
  </si>
  <si>
    <t xml:space="preserve">提出先の指定権者名</t>
  </si>
  <si>
    <t xml:space="preserve">東京都</t>
  </si>
  <si>
    <t xml:space="preserve">２　基本情報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</si>
  <si>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3-1</t>
    </r>
    <r>
      <rPr>
        <sz val="12"/>
        <color rgb="FF000000"/>
        <rFont val="DejaVu Sans"/>
        <family val="2"/>
      </rPr>
      <t xml:space="preserve">及び</t>
    </r>
    <r>
      <rPr>
        <sz val="12"/>
        <color rgb="FF000000"/>
        <rFont val="ＭＳ Ｐゴシック"/>
        <family val="3"/>
      </rPr>
      <t xml:space="preserve">3-2</t>
    </r>
    <r>
      <rPr>
        <sz val="12"/>
        <color rgb="FF000000"/>
        <rFont val="DejaVu Sans"/>
        <family val="2"/>
      </rPr>
      <t xml:space="preserve">に反映されます。</t>
    </r>
  </si>
  <si>
    <t xml:space="preserve">法人名</t>
  </si>
  <si>
    <t xml:space="preserve">フリガナ</t>
  </si>
  <si>
    <t xml:space="preserve">○○ケアサービス</t>
  </si>
  <si>
    <t xml:space="preserve">名称</t>
  </si>
  <si>
    <t xml:space="preserve">〒結合</t>
  </si>
  <si>
    <t xml:space="preserve">法人住所</t>
  </si>
  <si>
    <t xml:space="preserve">〒</t>
  </si>
  <si>
    <t xml:space="preserve">－</t>
  </si>
  <si>
    <t xml:space="preserve">住所１（番地・住居番号まで）</t>
  </si>
  <si>
    <t xml:space="preserve">東京都千代田区１－１－１</t>
  </si>
  <si>
    <t xml:space="preserve">住所２（建物名等）</t>
  </si>
  <si>
    <t xml:space="preserve">○○ビル○○号室</t>
  </si>
  <si>
    <t xml:space="preserve">法人代表者</t>
  </si>
  <si>
    <t xml:space="preserve">職名</t>
  </si>
  <si>
    <t xml:space="preserve">代表取締役</t>
  </si>
  <si>
    <t xml:space="preserve">氏名</t>
  </si>
  <si>
    <t xml:space="preserve">厚労　花子</t>
  </si>
  <si>
    <t xml:space="preserve">書類作成
担当者</t>
  </si>
  <si>
    <t xml:space="preserve">コウロウ　タロウ</t>
  </si>
  <si>
    <t xml:space="preserve">厚労　太郎</t>
  </si>
  <si>
    <t xml:space="preserve">連絡先</t>
  </si>
  <si>
    <t xml:space="preserve">電話番号</t>
  </si>
  <si>
    <t xml:space="preserve">000-0000-0000</t>
  </si>
  <si>
    <t xml:space="preserve">E-mail</t>
  </si>
  <si>
    <t xml:space="preserve">aaa@aaa.com</t>
  </si>
  <si>
    <t xml:space="preserve">３　処遇改善加算対象事業所に関する情報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</si>
  <si>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3-2</t>
    </r>
    <r>
      <rPr>
        <sz val="12"/>
        <color rgb="FF000000"/>
        <rFont val="DejaVu Sans"/>
        <family val="2"/>
      </rPr>
      <t xml:space="preserve">に反映されます。</t>
    </r>
  </si>
  <si>
    <t xml:space="preserve">介護予防や短期利用型サービス含め、記入漏れがないことを確認しました。</t>
  </si>
  <si>
    <t xml:space="preserve">（記入済みのサービスの事業所数）</t>
  </si>
  <si>
    <t xml:space="preserve">介護予防サービスの事業所数</t>
  </si>
  <si>
    <t xml:space="preserve">件</t>
  </si>
  <si>
    <t xml:space="preserve">✓</t>
  </si>
  <si>
    <t xml:space="preserve">短期利用型サービスの事業所数</t>
  </si>
  <si>
    <t xml:space="preserve">総合事業サービスの事業所数</t>
  </si>
  <si>
    <t xml:space="preserve">その他サービスの事業所数</t>
  </si>
  <si>
    <t xml:space="preserve">通し番号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</si>
  <si>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</si>
  <si>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</si>
  <si>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</si>
  <si>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</si>
  <si>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</si>
  <si>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</si>
  <si>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都道府県</t>
  </si>
  <si>
    <t xml:space="preserve">市区町村</t>
  </si>
  <si>
    <t xml:space="preserve">1111111111</t>
  </si>
  <si>
    <t xml:space="preserve">千代田区</t>
  </si>
  <si>
    <t xml:space="preserve">○○ホームヘルプ</t>
  </si>
  <si>
    <t xml:space="preserve">訪問介護</t>
  </si>
  <si>
    <t xml:space="preserve">1111111112</t>
  </si>
  <si>
    <t xml:space="preserve">中央区</t>
  </si>
  <si>
    <t xml:space="preserve">○○デイサービス</t>
  </si>
  <si>
    <t xml:space="preserve">地域密着型通所介護</t>
  </si>
  <si>
    <t xml:space="preserve">1111111113</t>
  </si>
  <si>
    <t xml:space="preserve">台東区</t>
  </si>
  <si>
    <t xml:space="preserve">小規模多機能ホーム○○</t>
  </si>
  <si>
    <t xml:space="preserve">介護予防小規模多機能型居宅介護（短期利用型）</t>
  </si>
  <si>
    <t xml:space="preserve">1111111114</t>
  </si>
  <si>
    <t xml:space="preserve">訪問型サービス（独自）</t>
  </si>
  <si>
    <t xml:space="preserve">1111111115</t>
  </si>
  <si>
    <t xml:space="preserve">目黒区</t>
  </si>
  <si>
    <t xml:space="preserve">訪問看護ステーション○○</t>
  </si>
  <si>
    <t xml:space="preserve">訪問看護</t>
  </si>
  <si>
    <t xml:space="preserve">1111111116</t>
  </si>
  <si>
    <t xml:space="preserve">〇〇ケアプランセンター</t>
  </si>
  <si>
    <t xml:space="preserve">介護予防支援</t>
  </si>
  <si>
    <t xml:space="preserve">別紙様式３－１</t>
  </si>
  <si>
    <t xml:space="preserve">提出先</t>
  </si>
  <si>
    <t xml:space="preserve">介護職員等処遇改善加算 実績報告書（令和８年度）</t>
  </si>
  <si>
    <t xml:space="preserve">１　基本情報</t>
  </si>
  <si>
    <t xml:space="preserve">法人所在地</t>
  </si>
  <si>
    <t xml:space="preserve">書類作成担当者</t>
  </si>
  <si>
    <t xml:space="preserve">２　実績報告について</t>
  </si>
  <si>
    <t xml:space="preserve">（１）加算額以上の賃金改善について（全体）</t>
  </si>
  <si>
    <t xml:space="preserve">　算定した加算の合計</t>
  </si>
  <si>
    <t xml:space="preserve">①</t>
  </si>
  <si>
    <t xml:space="preserve">令和８年度の加算額</t>
  </si>
  <si>
    <t xml:space="preserve">円</t>
  </si>
  <si>
    <t xml:space="preserve">←</t>
  </si>
  <si>
    <r>
      <rPr>
        <b val="true"/>
        <sz val="11"/>
        <rFont val="DejaVu Sans"/>
        <family val="2"/>
      </rPr>
      <t xml:space="preserve">！②賃金改善額 </t>
    </r>
    <r>
      <rPr>
        <b val="true"/>
        <sz val="11"/>
        <rFont val="ＭＳ Ｐゴシック"/>
        <family val="3"/>
      </rPr>
      <t xml:space="preserve">(b) </t>
    </r>
    <r>
      <rPr>
        <b val="true"/>
        <sz val="11"/>
        <rFont val="DejaVu Sans"/>
        <family val="2"/>
      </rPr>
      <t xml:space="preserve">が ①加算額 </t>
    </r>
    <r>
      <rPr>
        <b val="true"/>
        <sz val="11"/>
        <rFont val="ＭＳ Ｐゴシック"/>
        <family val="3"/>
      </rPr>
      <t xml:space="preserve">(a) </t>
    </r>
    <r>
      <rPr>
        <b val="true"/>
        <sz val="11"/>
        <rFont val="DejaVu Sans"/>
        <family val="2"/>
      </rPr>
      <t xml:space="preserve">を下回っています。</t>
    </r>
  </si>
  <si>
    <t xml:space="preserve">②</t>
  </si>
  <si>
    <t xml:space="preserve">令和８年度の賃金改善額
（①の額以上となること。介護分野の職員の賃上げ・職場環境改善支援事業から賃金に充てた額を除く。）</t>
  </si>
  <si>
    <t xml:space="preserve">【記入上の注意】</t>
  </si>
  <si>
    <t xml:space="preserve">・</t>
  </si>
  <si>
    <r>
      <rPr>
        <sz val="8"/>
        <rFont val="ＭＳ Ｐゴシック"/>
        <family val="3"/>
      </rPr>
      <t xml:space="preserve">(b)</t>
    </r>
    <r>
      <rPr>
        <sz val="8"/>
        <rFont val="DejaVu Sans"/>
        <family val="2"/>
      </rPr>
      <t xml:space="preserve">には、処遇改善加算の算定により実施する介護職員の賃金改善の額を計算し、記入すること。その際、加算による賃金改善を行った場合の法定福利費等の事業主負担の増加分を含めることができる。</t>
    </r>
  </si>
  <si>
    <t xml:space="preserve">（２）加算以外の部分で賃金水準を下げないことについて</t>
  </si>
  <si>
    <t xml:space="preserve">令和８年度の加算の影響を除いた賃金額</t>
  </si>
  <si>
    <r>
      <rPr>
        <b val="true"/>
        <sz val="11"/>
        <rFont val="DejaVu Sans"/>
        <family val="2"/>
      </rPr>
      <t xml:space="preserve">！この欄が「</t>
    </r>
    <r>
      <rPr>
        <b val="true"/>
        <sz val="11"/>
        <rFont val="ＭＳ Ｐゴシック"/>
        <family val="3"/>
      </rPr>
      <t xml:space="preserve">×</t>
    </r>
    <r>
      <rPr>
        <b val="true"/>
        <sz val="11"/>
        <rFont val="DejaVu Sans"/>
        <family val="2"/>
      </rPr>
      <t xml:space="preserve">」の場合、加算以外の部分で賃金水準が引き下げられています。この欄が「</t>
    </r>
    <r>
      <rPr>
        <b val="true"/>
        <sz val="11"/>
        <rFont val="ＭＳ Ｐゴシック"/>
        <family val="3"/>
      </rPr>
      <t xml:space="preserve">×</t>
    </r>
    <r>
      <rPr>
        <b val="true"/>
        <sz val="11"/>
        <rFont val="DejaVu Sans"/>
        <family val="2"/>
      </rPr>
      <t xml:space="preserve">」のまま提出する場合には、別紙様式５「特別な事情に係る届出書」を合わせて提出してください。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t>
    </r>
    <r>
      <rPr>
        <b val="true"/>
        <sz val="11"/>
        <rFont val="ＭＳ Ｐゴシック"/>
        <family val="3"/>
      </rPr>
      <t xml:space="preserve">d</t>
    </r>
    <r>
      <rPr>
        <b val="true"/>
        <sz val="11"/>
        <rFont val="DejaVu Sans"/>
        <family val="2"/>
      </rPr>
      <t xml:space="preserve">）」から「令和８年度の賃金改善額</t>
    </r>
    <r>
      <rPr>
        <b val="true"/>
        <sz val="11"/>
        <rFont val="ＭＳ Ｐゴシック"/>
        <family val="3"/>
      </rPr>
      <t xml:space="preserve">(e)</t>
    </r>
    <r>
      <rPr>
        <b val="true"/>
        <sz val="11"/>
        <rFont val="DejaVu Sans"/>
        <family val="2"/>
      </rPr>
      <t xml:space="preserve">」及び「介護分野の職員の賃上げ・職場環境改善等事業から賃金に充てた額</t>
    </r>
    <r>
      <rPr>
        <b val="true"/>
        <sz val="11"/>
        <rFont val="ＭＳ Ｐゴシック"/>
        <family val="3"/>
      </rPr>
      <t xml:space="preserve">(f)</t>
    </r>
    <r>
      <rPr>
        <b val="true"/>
        <sz val="11"/>
        <rFont val="DejaVu Sans"/>
        <family val="2"/>
      </rPr>
      <t xml:space="preserve">」を除いた額（</t>
    </r>
    <r>
      <rPr>
        <b val="true"/>
        <sz val="11"/>
        <rFont val="ＭＳ Ｐゴシック"/>
        <family val="3"/>
      </rPr>
      <t xml:space="preserve">c = d - e - f</t>
    </r>
    <r>
      <rPr>
        <b val="true"/>
        <sz val="11"/>
        <rFont val="DejaVu Sans"/>
        <family val="2"/>
      </rPr>
      <t xml:space="preserve">）と、「令和７年度の賃金の総額</t>
    </r>
    <r>
      <rPr>
        <b val="true"/>
        <sz val="11"/>
        <rFont val="ＭＳ Ｐゴシック"/>
        <family val="3"/>
      </rPr>
      <t xml:space="preserve">(h)</t>
    </r>
    <r>
      <rPr>
        <b val="true"/>
        <sz val="11"/>
        <rFont val="DejaVu Sans"/>
        <family val="2"/>
      </rPr>
      <t xml:space="preserve">」から令和７年度の各加算額、補助金額及び独自の賃金改善額  </t>
    </r>
    <r>
      <rPr>
        <b val="true"/>
        <sz val="11"/>
        <rFont val="ＭＳ Ｐゴシック"/>
        <family val="3"/>
      </rPr>
      <t xml:space="preserve">(i + j + k + l) </t>
    </r>
    <r>
      <rPr>
        <b val="true"/>
        <sz val="11"/>
        <rFont val="DejaVu Sans"/>
        <family val="2"/>
      </rPr>
      <t xml:space="preserve">」を除いた額 </t>
    </r>
    <r>
      <rPr>
        <b val="true"/>
        <sz val="11"/>
        <rFont val="ＭＳ Ｐゴシック"/>
        <family val="3"/>
      </rPr>
      <t xml:space="preserve">{g = h -  (i + j + k + l)} </t>
    </r>
    <r>
      <rPr>
        <b val="true"/>
        <sz val="11"/>
        <rFont val="DejaVu Sans"/>
        <family val="2"/>
      </rPr>
      <t xml:space="preserve">を比較した上で、加算等の影響を除いた賃金額の水準を引き下げないことをいいます。</t>
    </r>
  </si>
  <si>
    <t xml:space="preserve">（ア）令和８年度の賃金の総額</t>
  </si>
  <si>
    <t xml:space="preserve">（イ）令和８年度の賃金改善額（再掲）</t>
  </si>
  <si>
    <t xml:space="preserve">（ウ）介護分野の職員の賃上げ・職場環境改善等事業から
      賃金に充てた額（令和８年度に賃金改善を行った場合）</t>
  </si>
  <si>
    <t xml:space="preserve">令和７年度の加算及び独自の賃金改善の影響を除いた賃金額（①の額は②の額を下回らないこと）</t>
  </si>
  <si>
    <r>
      <rPr>
        <sz val="9"/>
        <rFont val="ＭＳ Ｐゴシック"/>
        <family val="3"/>
      </rPr>
      <t xml:space="preserve">(</t>
    </r>
    <r>
      <rPr>
        <sz val="9"/>
        <rFont val="DejaVu Sans"/>
        <family val="2"/>
      </rPr>
      <t xml:space="preserve">ア</t>
    </r>
    <r>
      <rPr>
        <sz val="9"/>
        <rFont val="ＭＳ Ｐゴシック"/>
        <family val="3"/>
      </rPr>
      <t xml:space="preserve">)</t>
    </r>
    <r>
      <rPr>
        <sz val="9"/>
        <rFont val="DejaVu Sans"/>
        <family val="2"/>
      </rPr>
      <t xml:space="preserve">令和７年度の賃金の総額</t>
    </r>
  </si>
  <si>
    <r>
      <rPr>
        <sz val="9"/>
        <rFont val="ＭＳ Ｐゴシック"/>
        <family val="3"/>
      </rPr>
      <t xml:space="preserve">(</t>
    </r>
    <r>
      <rPr>
        <sz val="9"/>
        <rFont val="DejaVu Sans"/>
        <family val="2"/>
      </rPr>
      <t xml:space="preserve">イ</t>
    </r>
    <r>
      <rPr>
        <sz val="9"/>
        <rFont val="ＭＳ Ｐゴシック"/>
        <family val="3"/>
      </rPr>
      <t xml:space="preserve">)</t>
    </r>
    <r>
      <rPr>
        <sz val="9"/>
        <rFont val="DejaVu Sans"/>
        <family val="2"/>
      </rPr>
      <t xml:space="preserve">令和７年度の処遇改善加算の総額</t>
    </r>
  </si>
  <si>
    <r>
      <rPr>
        <sz val="9"/>
        <rFont val="ＭＳ Ｐゴシック"/>
        <family val="3"/>
      </rPr>
      <t xml:space="preserve">(</t>
    </r>
    <r>
      <rPr>
        <sz val="9"/>
        <rFont val="DejaVu Sans"/>
        <family val="2"/>
      </rPr>
      <t xml:space="preserve">ウ）介護人材確保・職場環境改善等事業の補助額のうち、
　　人件費改善に充てた額</t>
    </r>
  </si>
  <si>
    <r>
      <rPr>
        <sz val="9"/>
        <rFont val="ＭＳ Ｐゴシック"/>
        <family val="3"/>
      </rPr>
      <t xml:space="preserve">(</t>
    </r>
    <r>
      <rPr>
        <sz val="9"/>
        <rFont val="DejaVu Sans"/>
        <family val="2"/>
      </rPr>
      <t xml:space="preserve">エ）介護分野の職員の賃上げ・職場環境改善等事業から
      賃金に充てた額（令和７年度に賃金改善を行った場合）</t>
    </r>
  </si>
  <si>
    <r>
      <rPr>
        <sz val="9"/>
        <rFont val="ＭＳ Ｐゴシック"/>
        <family val="3"/>
      </rPr>
      <t xml:space="preserve">(</t>
    </r>
    <r>
      <rPr>
        <sz val="9"/>
        <rFont val="DejaVu Sans"/>
        <family val="2"/>
      </rPr>
      <t xml:space="preserve">オ</t>
    </r>
    <r>
      <rPr>
        <sz val="9"/>
        <rFont val="ＭＳ Ｐゴシック"/>
        <family val="3"/>
      </rPr>
      <t xml:space="preserve">)</t>
    </r>
    <r>
      <rPr>
        <sz val="9"/>
        <rFont val="DejaVu Sans"/>
        <family val="2"/>
      </rPr>
      <t xml:space="preserve">令和７年度の各介護サービス事業者等の
     独自の賃金改善額</t>
    </r>
  </si>
  <si>
    <r>
      <rPr>
        <sz val="8"/>
        <color rgb="FF000000"/>
        <rFont val="ＭＳ Ｐゴシック"/>
        <family val="3"/>
      </rPr>
      <t xml:space="preserve">(h) </t>
    </r>
    <r>
      <rPr>
        <sz val="8"/>
        <color rgb="FF000000"/>
        <rFont val="DejaVu Sans"/>
        <family val="2"/>
      </rPr>
      <t xml:space="preserve">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
  </si>
  <si>
    <r>
      <rPr>
        <sz val="8"/>
        <rFont val="ＭＳ Ｐゴシック"/>
        <family val="3"/>
      </rPr>
      <t xml:space="preserve">(i)</t>
    </r>
    <r>
      <rPr>
        <sz val="8"/>
        <rFont val="DejaVu Sans"/>
        <family val="2"/>
      </rPr>
      <t xml:space="preserve">は、国民健康保険団体連合会から送付される「介護職員処遇改善加算等総額のお知らせ」及び「介護職員処遇改善加算等内訳のお知らせ」に基づいて記入すること。</t>
    </r>
    <r>
      <rPr>
        <sz val="8"/>
        <rFont val="ＭＳ Ｐゴシック"/>
        <family val="3"/>
      </rPr>
      <t xml:space="preserve">(j)</t>
    </r>
    <r>
      <rPr>
        <sz val="8"/>
        <rFont val="DejaVu Sans"/>
        <family val="2"/>
      </rPr>
      <t xml:space="preserve">並びに</t>
    </r>
    <r>
      <rPr>
        <sz val="8"/>
        <rFont val="ＭＳ Ｐゴシック"/>
        <family val="3"/>
      </rPr>
      <t xml:space="preserve">(f)</t>
    </r>
    <r>
      <rPr>
        <sz val="8"/>
        <rFont val="DejaVu Sans"/>
        <family val="2"/>
      </rPr>
      <t xml:space="preserve">及び（</t>
    </r>
    <r>
      <rPr>
        <sz val="8"/>
        <rFont val="ＭＳ Ｐゴシック"/>
        <family val="3"/>
      </rPr>
      <t xml:space="preserve">k)</t>
    </r>
    <r>
      <rPr>
        <sz val="8"/>
        <rFont val="DejaVu Sans"/>
        <family val="2"/>
      </rPr>
      <t xml:space="preserve">は、国民健康保険団体連合会から送付される「介護人材確保・職場環境改善等事業支払額通知書」等に基づいて記載すること。</t>
    </r>
  </si>
  <si>
    <r>
      <rPr>
        <sz val="8"/>
        <color rgb="FF000000"/>
        <rFont val="ＭＳ Ｐゴシック"/>
        <family val="3"/>
      </rPr>
      <t xml:space="preserve">(l)</t>
    </r>
    <r>
      <rPr>
        <sz val="8"/>
        <color rgb="FF000000"/>
        <rFont val="DejaVu Sans"/>
        <family val="2"/>
      </rPr>
      <t xml:space="preserve">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t>
    </r>
    <r>
      <rPr>
        <sz val="8"/>
        <color rgb="FF000000"/>
        <rFont val="ＭＳ Ｐゴシック"/>
        <family val="3"/>
      </rPr>
      <t xml:space="preserve">(l)</t>
    </r>
    <r>
      <rPr>
        <sz val="8"/>
        <color rgb="FF000000"/>
        <rFont val="DejaVu Sans"/>
        <family val="2"/>
      </rPr>
      <t xml:space="preserve">に計上する金額がある場合には、必ず「２（４）　令和７年度の独自の賃金改善（処遇改善加算等の配分以外の独自の賃金額）」欄に支給額、方法等の具体的な賃金改善の内容を記載すること。</t>
    </r>
  </si>
  <si>
    <r>
      <rPr>
        <sz val="8"/>
        <rFont val="DejaVu Sans"/>
        <family val="2"/>
      </rPr>
      <t xml:space="preserve">なお、</t>
    </r>
    <r>
      <rPr>
        <sz val="8"/>
        <rFont val="ＭＳ Ｐゴシック"/>
        <family val="3"/>
      </rPr>
      <t xml:space="preserve">(d)</t>
    </r>
    <r>
      <rPr>
        <sz val="8"/>
        <rFont val="DejaVu Sans"/>
        <family val="2"/>
      </rPr>
      <t xml:space="preserve">及び</t>
    </r>
    <r>
      <rPr>
        <sz val="8"/>
        <rFont val="ＭＳ Ｐゴシック"/>
        <family val="3"/>
      </rPr>
      <t xml:space="preserve">(h)</t>
    </r>
    <r>
      <rPr>
        <sz val="8"/>
        <rFont val="DejaVu Sans"/>
        <family val="2"/>
      </rPr>
      <t xml:space="preserve">には、令和８年度から新たに処遇改善加算を算定する事業所も含めた、処遇改善加算を算定するサービス事業所における賃金総額を記入すること。</t>
    </r>
  </si>
  <si>
    <t xml:space="preserve">（３）令和７年度と比較して増加した令和８年度の加算額以上の新たな賃金改善額</t>
  </si>
  <si>
    <t xml:space="preserve">令和７年度と比較して増加した令和８年度の加算額以上の新たな賃金改善額</t>
  </si>
  <si>
    <t xml:space="preserve">（４）令和７年度の独自の賃金改善（処遇改善加算等の配分以外の独自の賃金額）</t>
  </si>
  <si>
    <r>
      <rPr>
        <sz val="8"/>
        <color rgb="FF000000"/>
        <rFont val="DejaVu Sans"/>
        <family val="2"/>
      </rPr>
      <t xml:space="preserve">２（</t>
    </r>
    <r>
      <rPr>
        <sz val="8"/>
        <color rgb="FF000000"/>
        <rFont val="ＭＳ Ｐゴシック"/>
        <family val="3"/>
      </rPr>
      <t xml:space="preserve">2) ②(</t>
    </r>
    <r>
      <rPr>
        <sz val="8"/>
        <color rgb="FF000000"/>
        <rFont val="DejaVu Sans"/>
        <family val="2"/>
      </rPr>
      <t xml:space="preserve">オ</t>
    </r>
    <r>
      <rPr>
        <sz val="8"/>
        <color rgb="FF000000"/>
        <rFont val="ＭＳ Ｐゴシック"/>
        <family val="3"/>
      </rPr>
      <t xml:space="preserve">)</t>
    </r>
    <r>
      <rPr>
        <sz val="8"/>
        <color rgb="FF000000"/>
        <rFont val="DejaVu Sans"/>
        <family val="2"/>
      </rPr>
      <t xml:space="preserve">の「令和７年度の各介護サービス事業者等の独自の賃金改善額」に計上する場合は記載すること。</t>
    </r>
  </si>
  <si>
    <t xml:space="preserve">独自の賃金改善の具体的な取組内容</t>
  </si>
  <si>
    <t xml:space="preserve">（例）
・令和７年度の処遇改善加算並びに補助金を上回るために行った賃金改善（余剰分）　○○○円
・加算等を原資としない△△手当の創設・維持に要する費用　○○○円</t>
  </si>
  <si>
    <t xml:space="preserve">！「独自の賃金改善の具体的な取組内容」及び「独自の賃金改善額の算定根拠」を記載してください。</t>
  </si>
  <si>
    <t xml:space="preserve">独自の賃金改善額の算定根拠</t>
  </si>
  <si>
    <r>
      <rPr>
        <sz val="9"/>
        <color rgb="FF000000"/>
        <rFont val="DejaVu Sans"/>
        <family val="2"/>
      </rPr>
      <t xml:space="preserve">（例）
・基本給の処遇改善加算等を原資とする部分と処遇改善手当の総額（○○○円）から２（２）②イ・ウの総額（○○○円）を除して、○○○円
・加算等を原資としない△△手当は、対象者〇人</t>
    </r>
    <r>
      <rPr>
        <sz val="9"/>
        <color rgb="FF000000"/>
        <rFont val="ＭＳ Ｐゴシック"/>
        <family val="3"/>
      </rPr>
      <t xml:space="preserve">×○</t>
    </r>
    <r>
      <rPr>
        <sz val="9"/>
        <color rgb="FF000000"/>
        <rFont val="DejaVu Sans"/>
        <family val="2"/>
      </rPr>
      <t xml:space="preserve">円</t>
    </r>
    <r>
      <rPr>
        <sz val="9"/>
        <color rgb="FF000000"/>
        <rFont val="ＭＳ Ｐゴシック"/>
        <family val="3"/>
      </rPr>
      <t xml:space="preserve">×</t>
    </r>
    <r>
      <rPr>
        <sz val="9"/>
        <color rgb="FF000000"/>
        <rFont val="DejaVu Sans"/>
        <family val="2"/>
      </rPr>
      <t xml:space="preserve">１２か月＝○○○円</t>
    </r>
  </si>
  <si>
    <t xml:space="preserve">３　介護職員等処遇改善加算の要件について</t>
  </si>
  <si>
    <r>
      <rPr>
        <b val="true"/>
        <sz val="11"/>
        <color rgb="FF000000"/>
        <rFont val="DejaVu Sans"/>
        <family val="2"/>
      </rPr>
      <t xml:space="preserve">（１）月額賃金改善要件（処遇改善加算Ⅳの１</t>
    </r>
    <r>
      <rPr>
        <b val="true"/>
        <sz val="11"/>
        <color rgb="FF000000"/>
        <rFont val="ＭＳ Ｐゴシック"/>
        <family val="3"/>
      </rPr>
      <t xml:space="preserve">/</t>
    </r>
    <r>
      <rPr>
        <b val="true"/>
        <sz val="11"/>
        <color rgb="FF000000"/>
        <rFont val="DejaVu Sans"/>
        <family val="2"/>
      </rPr>
      <t xml:space="preserve">２以上の月額賃金改善）</t>
    </r>
  </si>
  <si>
    <t xml:space="preserve">処遇改善加算Ⅰ～Ⅳ</t>
  </si>
  <si>
    <t xml:space="preserve">すべての事業所において要件を満たす。（別紙様式３－２から転記）</t>
  </si>
  <si>
    <t xml:space="preserve">処遇改善加算Ⅰ～Ⅲ</t>
  </si>
  <si>
    <r>
      <rPr>
        <sz val="9"/>
        <color rgb="FF000000"/>
        <rFont val="DejaVu Sans"/>
        <family val="2"/>
      </rPr>
      <t xml:space="preserve">① 処遇改善加算Ⅳ相当の加算額の１</t>
    </r>
    <r>
      <rPr>
        <sz val="9"/>
        <color rgb="FF000000"/>
        <rFont val="ＭＳ Ｐゴシック"/>
        <family val="3"/>
      </rPr>
      <t xml:space="preserve">/</t>
    </r>
    <r>
      <rPr>
        <sz val="9"/>
        <color rgb="FF000000"/>
        <rFont val="DejaVu Sans"/>
        <family val="2"/>
      </rPr>
      <t xml:space="preserve">２</t>
    </r>
  </si>
  <si>
    <t xml:space="preserve">処遇改善加算Ⅰ～Ⅱ</t>
  </si>
  <si>
    <t xml:space="preserve">② 処遇改善加算による賃金改善額のうち、月額賃金改善による額
　 （①の額以上となること）</t>
  </si>
  <si>
    <t xml:space="preserve">処遇改善加算Ⅰ</t>
  </si>
  <si>
    <t xml:space="preserve">月額賃金改善要件Ⅰを満たしている事業所数</t>
  </si>
  <si>
    <t xml:space="preserve">（２）キャリアパス要件Ⅰ・Ⅱ　※要件Ⅰ・Ⅱの両方を満たすこと。</t>
  </si>
  <si>
    <t xml:space="preserve">計画書の記載時点で要件を満たすとしていた事業所は左欄にチェック（✓）すること。</t>
  </si>
  <si>
    <t xml:space="preserve">キャリアパス要件Ⅰ（任用要件・賃金体系の整備等）　</t>
  </si>
  <si>
    <t xml:space="preserve">次のイからハまでのすべての基準を満たす。</t>
  </si>
  <si>
    <t xml:space="preserve">イ</t>
  </si>
  <si>
    <t xml:space="preserve">職員の任用における職位、職責又は職務内容等の要件を定めている。</t>
  </si>
  <si>
    <t xml:space="preserve">ロ</t>
  </si>
  <si>
    <r>
      <rPr>
        <sz val="9"/>
        <color rgb="FF000000"/>
        <rFont val="DejaVu Sans"/>
        <family val="2"/>
      </rPr>
      <t xml:space="preserve">イに掲げる職位、職責又は職務内容等に応じた</t>
    </r>
    <r>
      <rPr>
        <u val="single"/>
        <sz val="9"/>
        <color rgb="FF000000"/>
        <rFont val="DejaVu Sans"/>
        <family val="2"/>
      </rPr>
      <t xml:space="preserve">賃金体系</t>
    </r>
    <r>
      <rPr>
        <sz val="9"/>
        <color rgb="FF000000"/>
        <rFont val="DejaVu Sans"/>
        <family val="2"/>
      </rPr>
      <t xml:space="preserve">を定めている。</t>
    </r>
  </si>
  <si>
    <t xml:space="preserve">ハ</t>
  </si>
  <si>
    <t xml:space="preserve">イ、ロについて、就業規則等の明確な根拠規定を書面で整備し、全ての職員に周知している。</t>
  </si>
  <si>
    <t xml:space="preserve">キャリアパス要件Ⅱ（研修の実施等）　</t>
  </si>
  <si>
    <t xml:space="preserve">次のイとロの両方の基準を満たす。</t>
  </si>
  <si>
    <t xml:space="preserve">職員の職務内容等を踏まえ、職員と意見交換しながら、資質向上の目標及び①・②のうち少なくともいずれかに関する具体的な計画を策定し、研修の実施又は研修の機会を確保している。</t>
  </si>
  <si>
    <t xml:space="preserve">イの実現のための具体的な取組内容
（該当する項目にチェック（✔）した上で、具体的な内容を記載）</t>
  </si>
  <si>
    <t xml:space="preserve">資質向上のための計画に沿って、研修機会の提供又は技術指導等を実施するとともに、職員の能力評価を行う。　※当該取組の内容について以下に記載すること</t>
  </si>
  <si>
    <t xml:space="preserve">！チェックボックスにチェック（✔）するだけでなく、右側の自由記載欄に具体的な内容を記載してください。
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</si>
  <si>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</si>
  <si>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</si>
  <si>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イについて、全ての職員に周知している。</t>
  </si>
  <si>
    <t xml:space="preserve">（３）キャリアパス要件Ⅲ（昇給の仕組みの整備等）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</si>
  <si>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</si>
  <si>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具体的な仕組みの内容（該当するもの全てにチェック（✔）すること。）</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</si>
  <si>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</si>
  <si>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</si>
  <si>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③</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</si>
  <si>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</si>
  <si>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イについて、全ての介護職員に周知している。</t>
  </si>
  <si>
    <t xml:space="preserve">（４）キャリアパス要件Ⅳ（改善後の賃金要件）　【処遇改善加算Ⅰ・Ⅱ】</t>
  </si>
  <si>
    <t xml:space="preserve">処遇改善加算Ⅰ・Ⅱ（令和８年４月、５月）</t>
  </si>
  <si>
    <t xml:space="preserve">⇒</t>
  </si>
  <si>
    <r>
      <rPr>
        <sz val="9"/>
        <color rgb="FF000000"/>
        <rFont val="DejaVu Sans"/>
        <family val="2"/>
      </rPr>
      <t xml:space="preserve">（別紙様式</t>
    </r>
    <r>
      <rPr>
        <sz val="9"/>
        <color rgb="FF000000"/>
        <rFont val="ＭＳ Ｐゴシック"/>
        <family val="3"/>
      </rPr>
      <t xml:space="preserve">3-2</t>
    </r>
    <r>
      <rPr>
        <sz val="9"/>
        <color rgb="FF000000"/>
        <rFont val="DejaVu Sans"/>
        <family val="2"/>
      </rPr>
      <t xml:space="preserve">「キャリアパス要件Ⅳ」の欄から転記）</t>
    </r>
  </si>
  <si>
    <t xml:space="preserve">処遇改善加算Ⅰイ、Ⅰロ、Ⅱイ、Ⅱロの要件（令和８年６月以降）</t>
  </si>
  <si>
    <r>
      <rPr>
        <b val="true"/>
        <sz val="10"/>
        <color rgb="FF000000"/>
        <rFont val="DejaVu Sans"/>
        <family val="2"/>
      </rPr>
      <t xml:space="preserve">⇒上記に「</t>
    </r>
    <r>
      <rPr>
        <b val="true"/>
        <sz val="10"/>
        <color rgb="FF000000"/>
        <rFont val="ＭＳ Ｐゴシック"/>
        <family val="3"/>
      </rPr>
      <t xml:space="preserve">×</t>
    </r>
    <r>
      <rPr>
        <b val="true"/>
        <sz val="10"/>
        <color rgb="FF000000"/>
        <rFont val="DejaVu Sans"/>
        <family val="2"/>
      </rPr>
      <t xml:space="preserve">」が付いた場合、この欄に記入すること</t>
    </r>
  </si>
  <si>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万円以上となる者」を設定できない場合その理由</t>
    </r>
  </si>
  <si>
    <r>
      <rPr>
        <b val="true"/>
        <sz val="11"/>
        <rFont val="DejaVu Sans"/>
        <family val="2"/>
      </rPr>
      <t xml:space="preserve">！キャリアパス要件Ⅳの欄に「</t>
    </r>
    <r>
      <rPr>
        <b val="true"/>
        <sz val="11"/>
        <rFont val="ＭＳ Ｐゴシック"/>
        <family val="3"/>
      </rPr>
      <t xml:space="preserve">×</t>
    </r>
    <r>
      <rPr>
        <b val="true"/>
        <sz val="11"/>
        <rFont val="DejaVu Sans"/>
        <family val="2"/>
      </rPr>
      <t xml:space="preserve">」があるのに、左のチェックボックスにチェック（✔）が入っていません。</t>
    </r>
  </si>
  <si>
    <t xml:space="preserve">小規模事業所等で職員間の賃金バランスに配慮が必要のため。</t>
  </si>
  <si>
    <r>
      <rPr>
        <sz val="8"/>
        <color rgb="FF000000"/>
        <rFont val="DejaVu Sans"/>
        <family val="2"/>
      </rPr>
      <t xml:space="preserve">職員全体の賃金水準が低い、地域の賃金水準が低い等の理由により、直ちに年額</t>
    </r>
    <r>
      <rPr>
        <sz val="8"/>
        <color rgb="FF000000"/>
        <rFont val="ＭＳ Ｐゴシック"/>
        <family val="3"/>
      </rPr>
      <t xml:space="preserve">440</t>
    </r>
    <r>
      <rPr>
        <sz val="8"/>
        <color rgb="FF000000"/>
        <rFont val="DejaVu Sans"/>
        <family val="2"/>
      </rPr>
      <t xml:space="preserve">万円まで賃金を引き上げることが困難であるため。</t>
    </r>
  </si>
  <si>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万円の賃金改善を行うに当たり、規程の整備や研修・実務経験の蓄積などに一定期間を要するため。</t>
    </r>
  </si>
  <si>
    <t xml:space="preserve">その他（</t>
  </si>
  <si>
    <t xml:space="preserve">）</t>
  </si>
  <si>
    <t xml:space="preserve">！「その他」にチェック（✔）した場合は、具体的な内容を記載してください。</t>
  </si>
  <si>
    <t xml:space="preserve">（５）職場環境等要件</t>
  </si>
  <si>
    <t xml:space="preserve">各加算区分の算定に必要な職場環境等要件を満たす。</t>
  </si>
  <si>
    <t xml:space="preserve">【４，５月は、処遇改善加算Ⅰ・Ⅱ、６月以降は処遇改善加算Ⅰイ、Ⅰロ、Ⅱイ、Ⅱロが対象】</t>
  </si>
  <si>
    <t xml:space="preserve">・計画書の時点で実施済みだった項目及び令和７年度中に対応すると誓約していた項目にチェック（✔）すること。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</si>
  <si>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 xml:space="preserve">【処遇改善加算Ⅲ・Ⅳ、６月以降は新規に対象となるサービスも対象】</t>
  </si>
  <si>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</si>
  <si>
    <t xml:space="preserve">区分</t>
  </si>
  <si>
    <t xml:space="preserve">内容</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</si>
  <si>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</si>
  <si>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</si>
  <si>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</si>
  <si>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</si>
  <si>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</si>
  <si>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</si>
  <si>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</si>
  <si>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</si>
  <si>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</si>
  <si>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</si>
  <si>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両立支援・多様な働き方の推進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</si>
  <si>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</si>
  <si>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</si>
  <si>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</si>
  <si>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</si>
  <si>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腰痛を含む心身の健康管理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</si>
  <si>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</si>
  <si>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</si>
  <si>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</si>
  <si>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</si>
  <si>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生産性向上のための取組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</si>
  <si>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</si>
  <si>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</si>
  <si>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DejaVu Sans"/>
        <family val="2"/>
      </rPr>
      <t xml:space="preserve">⑲５</t>
    </r>
    <r>
      <rPr>
        <sz val="8"/>
        <color rgb="FF000000"/>
        <rFont val="ＭＳ Ｐゴシック"/>
        <family val="3"/>
      </rPr>
      <t xml:space="preserve">S</t>
    </r>
    <r>
      <rPr>
        <sz val="8"/>
        <color rgb="FF000000"/>
        <rFont val="DejaVu Sans"/>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</si>
  <si>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</si>
  <si>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</si>
  <si>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DejaVu Sans"/>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rPr>
      <t xml:space="preserve">ICT</t>
    </r>
    <r>
      <rPr>
        <sz val="8"/>
        <color rgb="FF000000"/>
        <rFont val="DejaVu Sans"/>
        <family val="2"/>
      </rPr>
      <t xml:space="preserve">機器（ビジネスチャットツール含む）の導入</t>
    </r>
  </si>
  <si>
    <t xml:space="preserve">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</si>
  <si>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DejaVu Sans"/>
        <family val="2"/>
      </rPr>
      <t xml:space="preserve">㉔各種委員会の共同設置、各種指針・計画の共同策定、物品の共同購入等の事務処理部門の集約、共同で行う</t>
    </r>
    <r>
      <rPr>
        <sz val="8"/>
        <color rgb="FF000000"/>
        <rFont val="ＭＳ Ｐゴシック"/>
        <family val="3"/>
      </rPr>
      <t xml:space="preserve">ICT</t>
    </r>
    <r>
      <rPr>
        <sz val="8"/>
        <color rgb="FF000000"/>
        <rFont val="DejaVu Sans"/>
        <family val="2"/>
      </rPr>
      <t xml:space="preserve">インフラの整備、人事管理システムや福利厚生システム等の共通化等、協働化を通じた職場環境の改善に向けた取組の実施</t>
    </r>
  </si>
  <si>
    <t xml:space="preserve">㉔の２　１法人あたり１の施設又は事業所のみを運営するような法人等の小規模事業者であり、㉔の取組を実施している。</t>
  </si>
  <si>
    <t xml:space="preserve">やりがい・働きがいの醸成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</si>
  <si>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</si>
  <si>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</si>
  <si>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</si>
  <si>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</si>
  <si>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（６）令和８年度特例要件</t>
  </si>
  <si>
    <t xml:space="preserve">生産性向上や協働化に取り組む事業者の介護職員に対する上乗せの賃上げ支援</t>
  </si>
  <si>
    <t xml:space="preserve">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</si>
  <si>
    <t xml:space="preserve">（７）その他（指定権者に対する特段の連絡事項等がある場合等については、以下の欄に記載すること。）</t>
  </si>
  <si>
    <t xml:space="preserve">※</t>
  </si>
  <si>
    <t xml:space="preserve">給与明細や勤務記録等、実績報告の根拠となる資料は、指定権者からの求めがあった場合に速やかに提出できるよう、適切に保管しておくこと。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</si>
  <si>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</si>
  <si>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</si>
  <si>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 xml:space="preserve">本実績報告書の記載内容・確認事項の内容に間違いありません。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</si>
  <si>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</si>
  <si>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</si>
  <si>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</si>
  <si>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</si>
  <si>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</si>
  <si>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</si>
  <si>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</si>
  <si>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r>
      <rPr>
        <sz val="8"/>
        <rFont val="DejaVu Sans"/>
        <family val="2"/>
      </rPr>
      <t xml:space="preserve">以下の項目に「</t>
    </r>
    <r>
      <rPr>
        <sz val="8"/>
        <rFont val="ＭＳ Ｐゴシック"/>
        <family val="3"/>
      </rPr>
      <t xml:space="preserve">×</t>
    </r>
    <r>
      <rPr>
        <sz val="8"/>
        <rFont val="DejaVu Sans"/>
        <family val="2"/>
      </rPr>
      <t xml:space="preserve">」がないか、提出前に確認すること。「</t>
    </r>
    <r>
      <rPr>
        <sz val="8"/>
        <rFont val="ＭＳ Ｐゴシック"/>
        <family val="3"/>
      </rPr>
      <t xml:space="preserve">×</t>
    </r>
    <r>
      <rPr>
        <sz val="8"/>
        <rFont val="DejaVu Sans"/>
        <family val="2"/>
      </rPr>
      <t xml:space="preserve">」がある場合、当該項目の記載を修正すること。</t>
    </r>
  </si>
  <si>
    <t xml:space="preserve">空欄が表示される項目は、記入が不要であるため対応する必要はない。</t>
  </si>
  <si>
    <t xml:space="preserve">（１）</t>
  </si>
  <si>
    <t xml:space="preserve">加算額以上の賃金改善を行っている</t>
  </si>
  <si>
    <t xml:space="preserve">（２）</t>
  </si>
  <si>
    <t xml:space="preserve">加算以外の部分で賃金水準を下げていない</t>
  </si>
  <si>
    <t xml:space="preserve">（３）</t>
  </si>
  <si>
    <t xml:space="preserve">令和７年度と比較して増加した令和８年度の加算額以上の新たな賃金改善を行っている</t>
  </si>
  <si>
    <t xml:space="preserve">月額賃金改善要件</t>
  </si>
  <si>
    <r>
      <rPr>
        <sz val="9"/>
        <rFont val="DejaVu Sans"/>
        <family val="2"/>
      </rPr>
      <t xml:space="preserve">処遇改善加算Ⅳ相当の加算額の１</t>
    </r>
    <r>
      <rPr>
        <sz val="9"/>
        <rFont val="ＭＳ Ｐゴシック"/>
        <family val="3"/>
      </rPr>
      <t xml:space="preserve">/</t>
    </r>
    <r>
      <rPr>
        <sz val="9"/>
        <rFont val="DejaVu Sans"/>
        <family val="2"/>
      </rPr>
      <t xml:space="preserve">２以上の月額賃金改善を行っていること</t>
    </r>
  </si>
  <si>
    <t xml:space="preserve">キャリアパス要件Ⅰ・Ⅱ</t>
  </si>
  <si>
    <t xml:space="preserve">キャリアパス要件Ⅰ（任用要件・賃金体系の整備等）とキャリアパス要件Ⅱ（研修の実施等）の両方を満たすこと</t>
  </si>
  <si>
    <t xml:space="preserve">キャリアパス要件Ⅲ</t>
  </si>
  <si>
    <t xml:space="preserve">キャリアパス要件Ⅲ（昇給の仕組みの整備等）を満たすこと</t>
  </si>
  <si>
    <t xml:space="preserve">（４）</t>
  </si>
  <si>
    <t xml:space="preserve">キャリアパス要件Ⅳ</t>
  </si>
  <si>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万円以上となる者の数が事業所あたり１以上となっていること。ただし、満たさない場合は、小規模事業所等である等の理由を記載すること</t>
    </r>
  </si>
  <si>
    <t xml:space="preserve">（５）</t>
  </si>
  <si>
    <t xml:space="preserve">職場環境等要件</t>
  </si>
  <si>
    <t xml:space="preserve">各加算区分の算定に必要な要件を満たしていること</t>
  </si>
  <si>
    <t xml:space="preserve">（６）</t>
  </si>
  <si>
    <t xml:space="preserve">令和８年度特例要件</t>
  </si>
  <si>
    <t xml:space="preserve">生産性向上や協働化の取組を行っていること</t>
  </si>
  <si>
    <t xml:space="preserve">別紙様式３－２個票</t>
  </si>
  <si>
    <t xml:space="preserve">キャリアパス要件Ⅳについて</t>
  </si>
  <si>
    <t xml:space="preserve">　処遇改善加算の加算額［円］</t>
  </si>
  <si>
    <t xml:space="preserve">令和８年
４月・５月分</t>
  </si>
  <si>
    <r>
      <rPr>
        <sz val="9"/>
        <rFont val="DejaVu Sans"/>
        <family val="2"/>
      </rPr>
      <t xml:space="preserve">　改善後の賃金が年額</t>
    </r>
    <r>
      <rPr>
        <sz val="9"/>
        <rFont val="ＭＳ Ｐゴシック"/>
        <family val="3"/>
      </rPr>
      <t xml:space="preserve">440</t>
    </r>
    <r>
      <rPr>
        <sz val="9"/>
        <rFont val="DejaVu Sans"/>
        <family val="2"/>
      </rPr>
      <t xml:space="preserve">万円以上となる者の数</t>
    </r>
  </si>
  <si>
    <r>
      <rPr>
        <sz val="11"/>
        <rFont val="DejaVu Sans"/>
        <family val="2"/>
      </rPr>
      <t xml:space="preserve">　うち、処遇改善加算Ⅳ相当の加算額の１</t>
    </r>
    <r>
      <rPr>
        <sz val="11"/>
        <rFont val="ＭＳ Ｐゴシック"/>
        <family val="3"/>
      </rPr>
      <t xml:space="preserve">/</t>
    </r>
    <r>
      <rPr>
        <sz val="11"/>
        <rFont val="DejaVu Sans"/>
        <family val="2"/>
      </rPr>
      <t xml:space="preserve">２［円］
　（別紙様式</t>
    </r>
    <r>
      <rPr>
        <sz val="11"/>
        <rFont val="ＭＳ Ｐゴシック"/>
        <family val="3"/>
      </rPr>
      <t xml:space="preserve">3-1 </t>
    </r>
    <r>
      <rPr>
        <sz val="11"/>
        <rFont val="DejaVu Sans"/>
        <family val="2"/>
      </rPr>
      <t xml:space="preserve">３⑴の内数）</t>
    </r>
  </si>
  <si>
    <t xml:space="preserve">　処遇改善加算Ⅰ・Ⅱの算定を届け出た事業所数
　（短期入所・予防・総合事業での重複除く）</t>
  </si>
  <si>
    <t xml:space="preserve">【記入上の注意】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</si>
  <si>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 xml:space="preserve">令和８年６月以降分</t>
  </si>
  <si>
    <t xml:space="preserve">　処遇改善加算Ⅰイ、Ⅰロ、Ⅱイ、Ⅱロの算定を届け出た事業所数
　（短期入所・予防・総合事業での重複除く）</t>
  </si>
  <si>
    <t xml:space="preserve">介護保険
事業所
番号</t>
  </si>
  <si>
    <t xml:space="preserve">指定権者</t>
  </si>
  <si>
    <t xml:space="preserve">介護職員等処遇改善加算</t>
  </si>
  <si>
    <t xml:space="preserve">４、５月時点の処遇改善加算対象サービス</t>
  </si>
  <si>
    <t xml:space="preserve">４、５月時点の処遇改善加算区分</t>
  </si>
  <si>
    <t xml:space="preserve">６月以降の処遇改善加算区分</t>
  </si>
  <si>
    <t xml:space="preserve">キャリアパス要件Ⅳの適用</t>
  </si>
  <si>
    <t xml:space="preserve">キャリアパス要件Ⅳの必要数チェック
（併設の場合０）</t>
  </si>
  <si>
    <t xml:space="preserve">令和８年度特例要件の対象</t>
  </si>
  <si>
    <t xml:space="preserve">令和８年４月・５月分</t>
  </si>
  <si>
    <t xml:space="preserve">令和８年４月、５月に算定した
加算区分</t>
  </si>
  <si>
    <t xml:space="preserve">加算の総額
［円］</t>
  </si>
  <si>
    <r>
      <rPr>
        <sz val="12"/>
        <color rgb="FF000000"/>
        <rFont val="DejaVu Sans"/>
        <family val="2"/>
      </rPr>
      <t xml:space="preserve">加算Ⅳ相当の加算額の１</t>
    </r>
    <r>
      <rPr>
        <sz val="12"/>
        <color rgb="FF000000"/>
        <rFont val="ＭＳ Ｐゴシック"/>
        <family val="3"/>
      </rPr>
      <t xml:space="preserve">/</t>
    </r>
    <r>
      <rPr>
        <sz val="12"/>
        <color rgb="FF000000"/>
        <rFont val="DejaVu Sans"/>
        <family val="2"/>
      </rPr>
      <t xml:space="preserve">２</t>
    </r>
  </si>
  <si>
    <t xml:space="preserve">キャリアパス
要件Ⅳ</t>
  </si>
  <si>
    <t xml:space="preserve">令和８年度
特例要件</t>
  </si>
  <si>
    <t xml:space="preserve">令和８年６月
以降に算定した加算区分</t>
  </si>
  <si>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
職員数</t>
    </r>
    <r>
      <rPr>
        <sz val="8"/>
        <color rgb="FF000000"/>
        <rFont val="DejaVu Sans"/>
        <family val="2"/>
      </rPr>
      <t xml:space="preserve">［人］</t>
    </r>
  </si>
  <si>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を満たす職員数</t>
    </r>
    <r>
      <rPr>
        <sz val="8"/>
        <color rgb="FF000000"/>
        <rFont val="DejaVu Sans"/>
        <family val="2"/>
      </rPr>
      <t xml:space="preserve">［人］</t>
    </r>
  </si>
  <si>
    <t xml:space="preserve">令和８年４月、５月</t>
  </si>
  <si>
    <t xml:space="preserve">1 </t>
  </si>
  <si>
    <t xml:space="preserve">○</t>
  </si>
  <si>
    <t xml:space="preserve">申請時、令和８年度特例要件を満たすこととしていない</t>
  </si>
  <si>
    <t xml:space="preserve">処遇改善加算Ⅰロ</t>
  </si>
  <si>
    <t xml:space="preserve">申請後、ケアプランデータ連携システムに加入し、利用している</t>
  </si>
  <si>
    <t xml:space="preserve">処遇改善加算Ⅱ</t>
  </si>
  <si>
    <t xml:space="preserve">処遇改善加算Ⅱロ</t>
  </si>
  <si>
    <t xml:space="preserve">処遇改善加算Ⅲ</t>
  </si>
  <si>
    <t xml:space="preserve">申請後、生産性向上推進体制加算Ⅰ又はⅡを算定</t>
  </si>
  <si>
    <t xml:space="preserve">処遇改善加算Ⅳ</t>
  </si>
  <si>
    <t xml:space="preserve">処遇改善加算</t>
  </si>
  <si>
    <t xml:space="preserve">表１　加算率一覧</t>
  </si>
  <si>
    <t xml:space="preserve">表３</t>
  </si>
  <si>
    <t xml:space="preserve">表５</t>
  </si>
  <si>
    <t xml:space="preserve">表６　処遇改善加算Ⅳの比率（月額賃金改善要件Ⅰ）</t>
  </si>
  <si>
    <t xml:space="preserve">表８　キャリアパス要件Ⅳ　規定人数集計対象外リスト</t>
  </si>
  <si>
    <t xml:space="preserve">表９　令和８年度特例要件</t>
  </si>
  <si>
    <t xml:space="preserve">４、５月の算定可能加算</t>
  </si>
  <si>
    <t xml:space="preserve">サービス区分</t>
  </si>
  <si>
    <t xml:space="preserve">コード値</t>
  </si>
  <si>
    <t xml:space="preserve">処遇改善加算Ⅳとの比</t>
  </si>
  <si>
    <t xml:space="preserve">対象</t>
  </si>
  <si>
    <t xml:space="preserve">要件</t>
  </si>
  <si>
    <t xml:space="preserve">処遇改善加算　加算率（令和８年４月・５月）</t>
  </si>
  <si>
    <t xml:space="preserve">処遇改善加算　加算率（令和８年６月以降）</t>
  </si>
  <si>
    <t xml:space="preserve">分類</t>
  </si>
  <si>
    <t xml:space="preserve">加算対象</t>
  </si>
  <si>
    <t xml:space="preserve">加算対象外</t>
  </si>
  <si>
    <r>
      <rPr>
        <sz val="10"/>
        <rFont val="DejaVu Sans"/>
        <family val="2"/>
      </rPr>
      <t xml:space="preserve">訪問介護</t>
    </r>
    <r>
      <rPr>
        <sz val="10"/>
        <rFont val="ＭＳ Ｐゴシック"/>
        <family val="3"/>
      </rPr>
      <t xml:space="preserve">R8</t>
    </r>
  </si>
  <si>
    <t xml:space="preserve">申請時点でケアプランデータ連携システムを利用している</t>
  </si>
  <si>
    <t xml:space="preserve">社会福祉連携推進法人に所属</t>
  </si>
  <si>
    <t xml:space="preserve">処遇改善加算Ⅰイ</t>
  </si>
  <si>
    <t xml:space="preserve">処遇改善加算Ⅱイ</t>
  </si>
  <si>
    <t xml:space="preserve">対象外</t>
  </si>
  <si>
    <t xml:space="preserve">夜間対応型訪問介護</t>
  </si>
  <si>
    <r>
      <rPr>
        <sz val="10"/>
        <rFont val="DejaVu Sans"/>
        <family val="2"/>
      </rPr>
      <t xml:space="preserve">夜間対応型訪問介護</t>
    </r>
    <r>
      <rPr>
        <sz val="10"/>
        <rFont val="ＭＳ Ｐゴシック"/>
        <family val="3"/>
      </rPr>
      <t xml:space="preserve">R8</t>
    </r>
  </si>
  <si>
    <t xml:space="preserve">11</t>
  </si>
  <si>
    <t xml:space="preserve">その他</t>
  </si>
  <si>
    <t xml:space="preserve">表４</t>
  </si>
  <si>
    <t xml:space="preserve">定期巡回･随時対応型訪問介護看護</t>
  </si>
  <si>
    <r>
      <rPr>
        <sz val="10"/>
        <rFont val="DejaVu Sans"/>
        <family val="2"/>
      </rPr>
      <t xml:space="preserve">定期巡回･随時対応型訪問介護看護</t>
    </r>
    <r>
      <rPr>
        <sz val="10"/>
        <rFont val="ＭＳ Ｐゴシック"/>
        <family val="3"/>
      </rPr>
      <t xml:space="preserve">R8</t>
    </r>
  </si>
  <si>
    <t xml:space="preserve">71</t>
  </si>
  <si>
    <t xml:space="preserve">訪問入浴介護</t>
  </si>
  <si>
    <r>
      <rPr>
        <sz val="10"/>
        <rFont val="DejaVu Sans"/>
        <family val="2"/>
      </rPr>
      <t xml:space="preserve">訪問入浴介護</t>
    </r>
    <r>
      <rPr>
        <sz val="10"/>
        <rFont val="ＭＳ Ｐゴシック"/>
        <family val="3"/>
      </rPr>
      <t xml:space="preserve">R8</t>
    </r>
  </si>
  <si>
    <t xml:space="preserve">76</t>
  </si>
  <si>
    <t xml:space="preserve">介護予防訪問入浴介護</t>
  </si>
  <si>
    <r>
      <rPr>
        <sz val="10"/>
        <rFont val="DejaVu Sans"/>
        <family val="2"/>
      </rPr>
      <t xml:space="preserve">介護予防訪問入浴介護</t>
    </r>
    <r>
      <rPr>
        <sz val="10"/>
        <rFont val="ＭＳ Ｐゴシック"/>
        <family val="3"/>
      </rPr>
      <t xml:space="preserve">R8</t>
    </r>
  </si>
  <si>
    <t xml:space="preserve">12</t>
  </si>
  <si>
    <t xml:space="preserve">通所介護</t>
  </si>
  <si>
    <r>
      <rPr>
        <sz val="10"/>
        <rFont val="DejaVu Sans"/>
        <family val="2"/>
      </rPr>
      <t xml:space="preserve">通所介護</t>
    </r>
    <r>
      <rPr>
        <sz val="10"/>
        <rFont val="ＭＳ Ｐゴシック"/>
        <family val="3"/>
      </rPr>
      <t xml:space="preserve">R8</t>
    </r>
  </si>
  <si>
    <t xml:space="preserve">62</t>
  </si>
  <si>
    <t xml:space="preserve">介護予防</t>
  </si>
  <si>
    <t xml:space="preserve">６月以降の算定可能加算</t>
  </si>
  <si>
    <r>
      <rPr>
        <sz val="10"/>
        <rFont val="DejaVu Sans"/>
        <family val="2"/>
      </rPr>
      <t xml:space="preserve">地域密着型通所介護</t>
    </r>
    <r>
      <rPr>
        <sz val="10"/>
        <rFont val="ＭＳ Ｐゴシック"/>
        <family val="3"/>
      </rPr>
      <t xml:space="preserve">R8</t>
    </r>
  </si>
  <si>
    <t xml:space="preserve">15</t>
  </si>
  <si>
    <t xml:space="preserve">通所リハビリテーション</t>
  </si>
  <si>
    <r>
      <rPr>
        <sz val="10"/>
        <rFont val="DejaVu Sans"/>
        <family val="2"/>
      </rPr>
      <t xml:space="preserve">通所リハビリテーション</t>
    </r>
    <r>
      <rPr>
        <sz val="10"/>
        <rFont val="ＭＳ Ｐゴシック"/>
        <family val="3"/>
      </rPr>
      <t xml:space="preserve">R8</t>
    </r>
  </si>
  <si>
    <t xml:space="preserve">78</t>
  </si>
  <si>
    <t xml:space="preserve">介護予防通所リハビリテーション</t>
  </si>
  <si>
    <r>
      <rPr>
        <sz val="10"/>
        <rFont val="DejaVu Sans"/>
        <family val="2"/>
      </rPr>
      <t xml:space="preserve">介護予防通所リハビリテーション</t>
    </r>
    <r>
      <rPr>
        <sz val="10"/>
        <rFont val="ＭＳ Ｐゴシック"/>
        <family val="3"/>
      </rPr>
      <t xml:space="preserve">R8</t>
    </r>
  </si>
  <si>
    <t xml:space="preserve">16</t>
  </si>
  <si>
    <t xml:space="preserve">特定施設入居者生活介護</t>
  </si>
  <si>
    <r>
      <rPr>
        <sz val="10"/>
        <rFont val="DejaVu Sans"/>
        <family val="2"/>
      </rPr>
      <t xml:space="preserve">特定施設入居者生活介護</t>
    </r>
    <r>
      <rPr>
        <sz val="10"/>
        <rFont val="ＭＳ Ｐゴシック"/>
        <family val="3"/>
      </rPr>
      <t xml:space="preserve">R8</t>
    </r>
  </si>
  <si>
    <t xml:space="preserve">申請時点で生産性向上推進体制加算Ⅰ又はⅡを算定済</t>
  </si>
  <si>
    <t xml:space="preserve">66</t>
  </si>
  <si>
    <t xml:space="preserve">特定施設入居者生活介護（短期利用型）</t>
  </si>
  <si>
    <r>
      <rPr>
        <sz val="10"/>
        <rFont val="DejaVu Sans"/>
        <family val="2"/>
      </rPr>
      <t xml:space="preserve">特定施設入居者生活介護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</si>
  <si>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33</t>
  </si>
  <si>
    <t xml:space="preserve">介護予防特定施設入居者生活介護</t>
  </si>
  <si>
    <r>
      <rPr>
        <sz val="10"/>
        <rFont val="DejaVu Sans"/>
        <family val="2"/>
      </rPr>
      <t xml:space="preserve">介護予防特定施設入居者生活介護</t>
    </r>
    <r>
      <rPr>
        <sz val="10"/>
        <rFont val="ＭＳ Ｐゴシック"/>
        <family val="3"/>
      </rPr>
      <t xml:space="preserve">R8</t>
    </r>
  </si>
  <si>
    <t xml:space="preserve">27</t>
  </si>
  <si>
    <t xml:space="preserve">短期利用型</t>
  </si>
  <si>
    <t xml:space="preserve">地域密着型特定施設入居者生活介護</t>
  </si>
  <si>
    <r>
      <rPr>
        <sz val="10"/>
        <rFont val="DejaVu Sans"/>
        <family val="2"/>
      </rPr>
      <t xml:space="preserve">地域密着型特定施設入居者生活介護</t>
    </r>
    <r>
      <rPr>
        <sz val="10"/>
        <rFont val="ＭＳ Ｐゴシック"/>
        <family val="3"/>
      </rPr>
      <t xml:space="preserve">R8</t>
    </r>
  </si>
  <si>
    <t xml:space="preserve">35</t>
  </si>
  <si>
    <t xml:space="preserve">地域密着型特定施設入居者生活介護（短期利用型）</t>
  </si>
  <si>
    <r>
      <rPr>
        <sz val="10"/>
        <rFont val="DejaVu Sans"/>
        <family val="2"/>
      </rPr>
      <t xml:space="preserve">地域密着型特定施設入居者生活介護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</si>
  <si>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36</t>
  </si>
  <si>
    <t xml:space="preserve">認知症対応型通所介護</t>
  </si>
  <si>
    <r>
      <rPr>
        <sz val="10"/>
        <rFont val="DejaVu Sans"/>
        <family val="2"/>
      </rPr>
      <t xml:space="preserve">認知症対応型通所介護</t>
    </r>
    <r>
      <rPr>
        <sz val="10"/>
        <rFont val="ＭＳ Ｐゴシック"/>
        <family val="3"/>
      </rPr>
      <t xml:space="preserve">R8</t>
    </r>
  </si>
  <si>
    <t xml:space="preserve">28</t>
  </si>
  <si>
    <t xml:space="preserve">介護予防認知症対応型通所介護</t>
  </si>
  <si>
    <r>
      <rPr>
        <sz val="10"/>
        <rFont val="DejaVu Sans"/>
        <family val="2"/>
      </rPr>
      <t xml:space="preserve">介護予防認知症対応型通所介護</t>
    </r>
    <r>
      <rPr>
        <sz val="10"/>
        <rFont val="ＭＳ Ｐゴシック"/>
        <family val="3"/>
      </rPr>
      <t xml:space="preserve">R8</t>
    </r>
  </si>
  <si>
    <t xml:space="preserve">72</t>
  </si>
  <si>
    <t xml:space="preserve">小規模多機能型居宅介護</t>
  </si>
  <si>
    <r>
      <rPr>
        <sz val="10"/>
        <rFont val="DejaVu Sans"/>
        <family val="2"/>
      </rPr>
      <t xml:space="preserve">小規模多機能型居宅介護</t>
    </r>
    <r>
      <rPr>
        <sz val="10"/>
        <rFont val="ＭＳ Ｐゴシック"/>
        <family val="3"/>
      </rPr>
      <t xml:space="preserve">R8</t>
    </r>
  </si>
  <si>
    <t xml:space="preserve">74</t>
  </si>
  <si>
    <t xml:space="preserve">小規模多機能型居宅介護（短期利用型）</t>
  </si>
  <si>
    <r>
      <rPr>
        <sz val="10"/>
        <rFont val="DejaVu Sans"/>
        <family val="2"/>
      </rPr>
      <t xml:space="preserve">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</si>
  <si>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73</t>
  </si>
  <si>
    <t xml:space="preserve">介護予防小規模多機能型居宅介護</t>
  </si>
  <si>
    <r>
      <rPr>
        <sz val="10"/>
        <rFont val="DejaVu Sans"/>
        <family val="2"/>
      </rPr>
      <t xml:space="preserve">介護予防小規模多機能型居宅介護</t>
    </r>
    <r>
      <rPr>
        <sz val="10"/>
        <rFont val="ＭＳ Ｐゴシック"/>
        <family val="3"/>
      </rPr>
      <t xml:space="preserve">R8</t>
    </r>
  </si>
  <si>
    <t xml:space="preserve">68</t>
  </si>
  <si>
    <r>
      <rPr>
        <sz val="10"/>
        <rFont val="DejaVu Sans"/>
        <family val="2"/>
      </rPr>
      <t xml:space="preserve">介護予防小規模多機能型居宅介護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</si>
  <si>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75</t>
  </si>
  <si>
    <t xml:space="preserve">看護小規模多機能型居宅介護</t>
  </si>
  <si>
    <r>
      <rPr>
        <sz val="10"/>
        <rFont val="DejaVu Sans"/>
        <family val="2"/>
      </rPr>
      <t xml:space="preserve">看護小規模多機能型居宅介護</t>
    </r>
    <r>
      <rPr>
        <sz val="10"/>
        <rFont val="ＭＳ Ｐゴシック"/>
        <family val="3"/>
      </rPr>
      <t xml:space="preserve">R8</t>
    </r>
  </si>
  <si>
    <t xml:space="preserve">69</t>
  </si>
  <si>
    <t xml:space="preserve">介護予防・短期利用型</t>
  </si>
  <si>
    <t xml:space="preserve">看護小規模多機能型居宅介護（短期利用型）</t>
  </si>
  <si>
    <r>
      <rPr>
        <sz val="10"/>
        <rFont val="DejaVu Sans"/>
        <family val="2"/>
      </rPr>
      <t xml:space="preserve">看護小規模多機能型居宅介護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</si>
  <si>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77</t>
  </si>
  <si>
    <t xml:space="preserve">認知症対応型共同生活介護</t>
  </si>
  <si>
    <r>
      <rPr>
        <sz val="10"/>
        <rFont val="DejaVu Sans"/>
        <family val="2"/>
      </rPr>
      <t xml:space="preserve">認知症対応型共同生活介護</t>
    </r>
    <r>
      <rPr>
        <sz val="10"/>
        <rFont val="ＭＳ Ｐゴシック"/>
        <family val="3"/>
      </rPr>
      <t xml:space="preserve">R8</t>
    </r>
  </si>
  <si>
    <t xml:space="preserve">79</t>
  </si>
  <si>
    <t xml:space="preserve">認知症対応型共同生活介護（短期利用型）</t>
  </si>
  <si>
    <r>
      <rPr>
        <sz val="10"/>
        <rFont val="DejaVu Sans"/>
        <family val="2"/>
      </rPr>
      <t xml:space="preserve">認知症対応型共同生活介護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</si>
  <si>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32</t>
  </si>
  <si>
    <t xml:space="preserve">介護予防認知症対応型共同生活介護</t>
  </si>
  <si>
    <r>
      <rPr>
        <sz val="10"/>
        <rFont val="DejaVu Sans"/>
        <family val="2"/>
      </rPr>
      <t xml:space="preserve">介護予防認知症対応型共同生活介護</t>
    </r>
    <r>
      <rPr>
        <sz val="10"/>
        <rFont val="ＭＳ Ｐゴシック"/>
        <family val="3"/>
      </rPr>
      <t xml:space="preserve">R8</t>
    </r>
  </si>
  <si>
    <t xml:space="preserve">38</t>
  </si>
  <si>
    <t xml:space="preserve">介護予防認知症対応型共同生活介護（短期利用型）</t>
  </si>
  <si>
    <r>
      <rPr>
        <sz val="10"/>
        <rFont val="DejaVu Sans"/>
        <family val="2"/>
      </rPr>
      <t xml:space="preserve">介護予防認知症対応型共同生活介護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</si>
  <si>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37</t>
  </si>
  <si>
    <t xml:space="preserve">介護老人福祉施設</t>
  </si>
  <si>
    <r>
      <rPr>
        <sz val="10"/>
        <rFont val="DejaVu Sans"/>
        <family val="2"/>
      </rPr>
      <t xml:space="preserve">介護老人福祉施設</t>
    </r>
    <r>
      <rPr>
        <sz val="10"/>
        <rFont val="ＭＳ Ｐゴシック"/>
        <family val="3"/>
      </rPr>
      <t xml:space="preserve">R8</t>
    </r>
  </si>
  <si>
    <t xml:space="preserve">39</t>
  </si>
  <si>
    <t xml:space="preserve">地域密着型介護老人福祉施設</t>
  </si>
  <si>
    <r>
      <rPr>
        <sz val="10"/>
        <rFont val="DejaVu Sans"/>
        <family val="2"/>
      </rPr>
      <t xml:space="preserve">地域密着型介護老人福祉施設</t>
    </r>
    <r>
      <rPr>
        <sz val="10"/>
        <rFont val="ＭＳ Ｐゴシック"/>
        <family val="3"/>
      </rPr>
      <t xml:space="preserve">R8</t>
    </r>
  </si>
  <si>
    <t xml:space="preserve">51</t>
  </si>
  <si>
    <t xml:space="preserve">短期入所生活介護</t>
  </si>
  <si>
    <r>
      <rPr>
        <sz val="10"/>
        <rFont val="DejaVu Sans"/>
        <family val="2"/>
      </rPr>
      <t xml:space="preserve">短期入所生活介護</t>
    </r>
    <r>
      <rPr>
        <sz val="10"/>
        <rFont val="ＭＳ Ｐゴシック"/>
        <family val="3"/>
      </rPr>
      <t xml:space="preserve">R8</t>
    </r>
  </si>
  <si>
    <t xml:space="preserve">54</t>
  </si>
  <si>
    <t xml:space="preserve">介護予防短期入所生活介護</t>
  </si>
  <si>
    <r>
      <rPr>
        <sz val="10"/>
        <rFont val="DejaVu Sans"/>
        <family val="2"/>
      </rPr>
      <t xml:space="preserve">介護予防短期入所生活介護</t>
    </r>
    <r>
      <rPr>
        <sz val="10"/>
        <rFont val="ＭＳ Ｐゴシック"/>
        <family val="3"/>
      </rPr>
      <t xml:space="preserve">R8</t>
    </r>
  </si>
  <si>
    <t xml:space="preserve">21</t>
  </si>
  <si>
    <t xml:space="preserve">介護老人保健施設</t>
  </si>
  <si>
    <r>
      <rPr>
        <sz val="10"/>
        <rFont val="DejaVu Sans"/>
        <family val="2"/>
      </rPr>
      <t xml:space="preserve">介護老人保健施設</t>
    </r>
    <r>
      <rPr>
        <sz val="10"/>
        <rFont val="ＭＳ Ｐゴシック"/>
        <family val="3"/>
      </rPr>
      <t xml:space="preserve">R8</t>
    </r>
  </si>
  <si>
    <t xml:space="preserve">24</t>
  </si>
  <si>
    <t xml:space="preserve">短期入所療養介護（老健）</t>
  </si>
  <si>
    <r>
      <rPr>
        <sz val="10"/>
        <rFont val="DejaVu Sans"/>
        <family val="2"/>
      </rPr>
      <t xml:space="preserve">短期入所療養介護</t>
    </r>
    <r>
      <rPr>
        <sz val="10"/>
        <rFont val="ＭＳ Ｐゴシック"/>
        <family val="3"/>
      </rPr>
      <t xml:space="preserve">_</t>
    </r>
    <r>
      <rPr>
        <sz val="10"/>
        <rFont val="DejaVu Sans"/>
        <family val="2"/>
      </rPr>
      <t xml:space="preserve">老健</t>
    </r>
    <r>
      <rPr>
        <sz val="10"/>
        <rFont val="ＭＳ Ｐゴシック"/>
        <family val="3"/>
      </rPr>
      <t xml:space="preserve">_R8</t>
    </r>
  </si>
  <si>
    <t xml:space="preserve">52</t>
  </si>
  <si>
    <t xml:space="preserve">介護予防短期入所療養介護（老健）</t>
  </si>
  <si>
    <r>
      <rPr>
        <sz val="10"/>
        <rFont val="DejaVu Sans"/>
        <family val="2"/>
      </rPr>
      <t xml:space="preserve">介護予防短期入所療養介護</t>
    </r>
    <r>
      <rPr>
        <sz val="10"/>
        <rFont val="ＭＳ Ｐゴシック"/>
        <family val="3"/>
      </rPr>
      <t xml:space="preserve">_</t>
    </r>
    <r>
      <rPr>
        <sz val="10"/>
        <rFont val="DejaVu Sans"/>
        <family val="2"/>
      </rPr>
      <t xml:space="preserve">老健</t>
    </r>
    <r>
      <rPr>
        <sz val="10"/>
        <rFont val="ＭＳ Ｐゴシック"/>
        <family val="3"/>
      </rPr>
      <t xml:space="preserve">_R8</t>
    </r>
  </si>
  <si>
    <t xml:space="preserve">22</t>
  </si>
  <si>
    <t xml:space="preserve">短期入所療養介護（病院等）</t>
  </si>
  <si>
    <r>
      <rPr>
        <sz val="10"/>
        <rFont val="DejaVu Sans"/>
        <family val="2"/>
      </rPr>
      <t xml:space="preserve">短期入所療養介護</t>
    </r>
    <r>
      <rPr>
        <sz val="10"/>
        <rFont val="ＭＳ Ｐゴシック"/>
        <family val="3"/>
      </rPr>
      <t xml:space="preserve">_</t>
    </r>
    <r>
      <rPr>
        <sz val="10"/>
        <rFont val="DejaVu Sans"/>
        <family val="2"/>
      </rPr>
      <t xml:space="preserve">病院等</t>
    </r>
    <r>
      <rPr>
        <sz val="10"/>
        <rFont val="ＭＳ Ｐゴシック"/>
        <family val="3"/>
      </rPr>
      <t xml:space="preserve">_R8</t>
    </r>
  </si>
  <si>
    <t xml:space="preserve">25</t>
  </si>
  <si>
    <t xml:space="preserve">介護予防短期入所療養介護（病院等）</t>
  </si>
  <si>
    <r>
      <rPr>
        <sz val="10"/>
        <rFont val="DejaVu Sans"/>
        <family val="2"/>
      </rPr>
      <t xml:space="preserve">介護予防短期入所療養介護</t>
    </r>
    <r>
      <rPr>
        <sz val="10"/>
        <rFont val="ＭＳ Ｐゴシック"/>
        <family val="3"/>
      </rPr>
      <t xml:space="preserve">_</t>
    </r>
    <r>
      <rPr>
        <sz val="10"/>
        <rFont val="DejaVu Sans"/>
        <family val="2"/>
      </rPr>
      <t xml:space="preserve">病院等</t>
    </r>
    <r>
      <rPr>
        <sz val="10"/>
        <rFont val="ＭＳ Ｐゴシック"/>
        <family val="3"/>
      </rPr>
      <t xml:space="preserve">_R8</t>
    </r>
  </si>
  <si>
    <t xml:space="preserve">23</t>
  </si>
  <si>
    <t xml:space="preserve">介護医療院</t>
  </si>
  <si>
    <r>
      <rPr>
        <sz val="10"/>
        <rFont val="DejaVu Sans"/>
        <family val="2"/>
      </rPr>
      <t xml:space="preserve">介護医療院</t>
    </r>
    <r>
      <rPr>
        <sz val="10"/>
        <rFont val="ＭＳ Ｐゴシック"/>
        <family val="3"/>
      </rPr>
      <t xml:space="preserve">R8</t>
    </r>
  </si>
  <si>
    <t xml:space="preserve">26</t>
  </si>
  <si>
    <t xml:space="preserve">短期入所療養介護（医療院）</t>
  </si>
  <si>
    <r>
      <rPr>
        <sz val="10"/>
        <rFont val="DejaVu Sans"/>
        <family val="2"/>
      </rPr>
      <t xml:space="preserve">短期入所療養介護</t>
    </r>
    <r>
      <rPr>
        <sz val="10"/>
        <rFont val="ＭＳ Ｐゴシック"/>
        <family val="3"/>
      </rPr>
      <t xml:space="preserve">_</t>
    </r>
    <r>
      <rPr>
        <sz val="10"/>
        <rFont val="DejaVu Sans"/>
        <family val="2"/>
      </rPr>
      <t xml:space="preserve">医療院</t>
    </r>
    <r>
      <rPr>
        <sz val="10"/>
        <rFont val="ＭＳ Ｐゴシック"/>
        <family val="3"/>
      </rPr>
      <t xml:space="preserve">_R8</t>
    </r>
  </si>
  <si>
    <t xml:space="preserve">55</t>
  </si>
  <si>
    <t xml:space="preserve">介護予防短期入所療養介護 （医療院）</t>
  </si>
  <si>
    <r>
      <rPr>
        <sz val="10"/>
        <rFont val="DejaVu Sans"/>
        <family val="2"/>
      </rPr>
      <t xml:space="preserve">介護予防短期入所療養介護</t>
    </r>
    <r>
      <rPr>
        <sz val="10"/>
        <rFont val="ＭＳ Ｐゴシック"/>
        <family val="3"/>
      </rPr>
      <t xml:space="preserve">_</t>
    </r>
    <r>
      <rPr>
        <sz val="10"/>
        <rFont val="DejaVu Sans"/>
        <family val="2"/>
      </rPr>
      <t xml:space="preserve">医療院</t>
    </r>
    <r>
      <rPr>
        <sz val="10"/>
        <rFont val="ＭＳ Ｐゴシック"/>
        <family val="3"/>
      </rPr>
      <t xml:space="preserve">_R8</t>
    </r>
  </si>
  <si>
    <t xml:space="preserve">2A</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</si>
  <si>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_R8</t>
    </r>
  </si>
  <si>
    <t xml:space="preserve">2B</t>
  </si>
  <si>
    <t xml:space="preserve">訪問型サービス（独自／定率）</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</si>
  <si>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_R8</t>
    </r>
  </si>
  <si>
    <t xml:space="preserve">A2</t>
  </si>
  <si>
    <t xml:space="preserve">総合事業</t>
  </si>
  <si>
    <t xml:space="preserve">訪問型サービス（独自／定額）</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</si>
  <si>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_R8</t>
    </r>
  </si>
  <si>
    <t xml:space="preserve">A3</t>
  </si>
  <si>
    <r>
      <rPr>
        <sz val="10"/>
        <rFont val="DejaVu Sans"/>
        <family val="2"/>
      </rPr>
      <t xml:space="preserve">通所型サービス（独自）（</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</si>
  <si>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</si>
  <si>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A4</t>
  </si>
  <si>
    <r>
      <rPr>
        <sz val="10"/>
        <rFont val="DejaVu Sans"/>
        <family val="2"/>
      </rPr>
      <t xml:space="preserve">通所型サービス（独自／定率）（</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</si>
  <si>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</si>
  <si>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A6</t>
  </si>
  <si>
    <r>
      <rPr>
        <sz val="10"/>
        <rFont val="DejaVu Sans"/>
        <family val="2"/>
      </rPr>
      <t xml:space="preserve">通所型サービス（独自／定額）（</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</si>
  <si>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</si>
  <si>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A7</t>
  </si>
  <si>
    <r>
      <rPr>
        <sz val="10"/>
        <rFont val="DejaVu Sans"/>
        <family val="2"/>
      </rPr>
      <t xml:space="preserve">通所型サービス（独自）（</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</si>
  <si>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_19</t>
    </r>
    <r>
      <rPr>
        <sz val="10"/>
        <rFont val="DejaVu Sans"/>
        <family val="2"/>
      </rPr>
      <t xml:space="preserve">人未満</t>
    </r>
    <r>
      <rPr>
        <sz val="10"/>
        <rFont val="ＭＳ Ｐゴシック"/>
        <family val="3"/>
      </rPr>
      <t xml:space="preserve">_R8</t>
    </r>
  </si>
  <si>
    <t xml:space="preserve">A8</t>
  </si>
  <si>
    <r>
      <rPr>
        <sz val="10"/>
        <rFont val="DejaVu Sans"/>
        <family val="2"/>
      </rPr>
      <t xml:space="preserve">通所型サービス（独自／定率）（</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</si>
  <si>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_19</t>
    </r>
    <r>
      <rPr>
        <sz val="10"/>
        <rFont val="DejaVu Sans"/>
        <family val="2"/>
      </rPr>
      <t xml:space="preserve">人未満</t>
    </r>
    <r>
      <rPr>
        <sz val="10"/>
        <rFont val="ＭＳ Ｐゴシック"/>
        <family val="3"/>
      </rPr>
      <t xml:space="preserve">_R8</t>
    </r>
  </si>
  <si>
    <r>
      <rPr>
        <sz val="10"/>
        <rFont val="DejaVu Sans"/>
        <family val="2"/>
      </rPr>
      <t xml:space="preserve">通所型サービス（独自／定額）（</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</si>
  <si>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_19</t>
    </r>
    <r>
      <rPr>
        <sz val="10"/>
        <rFont val="DejaVu Sans"/>
        <family val="2"/>
      </rPr>
      <t xml:space="preserve">人未満</t>
    </r>
    <r>
      <rPr>
        <sz val="10"/>
        <rFont val="ＭＳ Ｐゴシック"/>
        <family val="3"/>
      </rPr>
      <t xml:space="preserve">_R8</t>
    </r>
  </si>
  <si>
    <t xml:space="preserve">介護予防ケアマネジメント</t>
  </si>
  <si>
    <r>
      <rPr>
        <sz val="10"/>
        <rFont val="DejaVu Sans"/>
        <family val="2"/>
      </rPr>
      <t xml:space="preserve">介護予防ケアマネジメント</t>
    </r>
    <r>
      <rPr>
        <sz val="10"/>
        <rFont val="ＭＳ Ｐゴシック"/>
        <family val="3"/>
      </rPr>
      <t xml:space="preserve">R8</t>
    </r>
  </si>
  <si>
    <r>
      <rPr>
        <sz val="10"/>
        <rFont val="DejaVu Sans"/>
        <family val="2"/>
      </rPr>
      <t xml:space="preserve">訪問看護</t>
    </r>
    <r>
      <rPr>
        <sz val="10"/>
        <rFont val="ＭＳ Ｐゴシック"/>
        <family val="3"/>
      </rPr>
      <t xml:space="preserve">R8</t>
    </r>
  </si>
  <si>
    <t xml:space="preserve">AF</t>
  </si>
  <si>
    <t xml:space="preserve">介護予防訪問看護</t>
  </si>
  <si>
    <r>
      <rPr>
        <sz val="10"/>
        <rFont val="DejaVu Sans"/>
        <family val="2"/>
      </rPr>
      <t xml:space="preserve">介護予防訪問看護</t>
    </r>
    <r>
      <rPr>
        <sz val="10"/>
        <rFont val="ＭＳ Ｐゴシック"/>
        <family val="3"/>
      </rPr>
      <t xml:space="preserve">R8</t>
    </r>
  </si>
  <si>
    <t xml:space="preserve">訪問リハビリテーション</t>
  </si>
  <si>
    <r>
      <rPr>
        <sz val="10"/>
        <rFont val="DejaVu Sans"/>
        <family val="2"/>
      </rPr>
      <t xml:space="preserve">訪問リハビリテーション</t>
    </r>
    <r>
      <rPr>
        <sz val="10"/>
        <rFont val="ＭＳ Ｐゴシック"/>
        <family val="3"/>
      </rPr>
      <t xml:space="preserve">R8</t>
    </r>
  </si>
  <si>
    <t xml:space="preserve">介護予防訪問リハビリテーション</t>
  </si>
  <si>
    <r>
      <rPr>
        <sz val="10"/>
        <rFont val="DejaVu Sans"/>
        <family val="2"/>
      </rPr>
      <t xml:space="preserve">介護予防訪問リハビリテーション</t>
    </r>
    <r>
      <rPr>
        <sz val="10"/>
        <rFont val="ＭＳ Ｐゴシック"/>
        <family val="3"/>
      </rPr>
      <t xml:space="preserve">R8</t>
    </r>
  </si>
  <si>
    <t xml:space="preserve">居宅介護支援</t>
  </si>
  <si>
    <r>
      <rPr>
        <sz val="10"/>
        <rFont val="DejaVu Sans"/>
        <family val="2"/>
      </rPr>
      <t xml:space="preserve">居宅介護支援</t>
    </r>
    <r>
      <rPr>
        <sz val="10"/>
        <rFont val="ＭＳ Ｐゴシック"/>
        <family val="3"/>
      </rPr>
      <t xml:space="preserve">R8</t>
    </r>
  </si>
  <si>
    <r>
      <rPr>
        <sz val="10"/>
        <rFont val="DejaVu Sans"/>
        <family val="2"/>
      </rPr>
      <t xml:space="preserve">介護予防支援</t>
    </r>
    <r>
      <rPr>
        <sz val="10"/>
        <rFont val="ＭＳ Ｐゴシック"/>
        <family val="3"/>
      </rPr>
      <t xml:space="preserve">R8</t>
    </r>
  </si>
  <si>
    <t xml:space="preserve">事業所の所在地（都道府県）</t>
  </si>
  <si>
    <t xml:space="preserve">事業所の所在地（市区町村）</t>
  </si>
  <si>
    <t xml:space="preserve">北海道</t>
  </si>
  <si>
    <t xml:space="preserve">札幌市</t>
  </si>
  <si>
    <t xml:space="preserve">青森県</t>
  </si>
  <si>
    <t xml:space="preserve">函館市</t>
  </si>
  <si>
    <t xml:space="preserve">岩手県</t>
  </si>
  <si>
    <t xml:space="preserve">小樽市</t>
  </si>
  <si>
    <t xml:space="preserve">宮城県</t>
  </si>
  <si>
    <t xml:space="preserve">旭川市</t>
  </si>
  <si>
    <t xml:space="preserve">秋田県</t>
  </si>
  <si>
    <t xml:space="preserve">室蘭市</t>
  </si>
  <si>
    <t xml:space="preserve">山形県</t>
  </si>
  <si>
    <t xml:space="preserve">釧路市</t>
  </si>
  <si>
    <t xml:space="preserve">福島県</t>
  </si>
  <si>
    <t xml:space="preserve">帯広市</t>
  </si>
  <si>
    <t xml:space="preserve">茨城県</t>
  </si>
  <si>
    <t xml:space="preserve">北見市</t>
  </si>
  <si>
    <t xml:space="preserve">栃木県</t>
  </si>
  <si>
    <t xml:space="preserve">夕張市</t>
  </si>
  <si>
    <t xml:space="preserve">群馬県</t>
  </si>
  <si>
    <t xml:space="preserve">岩見沢市</t>
  </si>
  <si>
    <t xml:space="preserve">埼玉県</t>
  </si>
  <si>
    <t xml:space="preserve">網走市</t>
  </si>
  <si>
    <t xml:space="preserve">千葉県</t>
  </si>
  <si>
    <t xml:space="preserve">留萌市</t>
  </si>
  <si>
    <t xml:space="preserve">苫小牧市</t>
  </si>
  <si>
    <t xml:space="preserve">神奈川県</t>
  </si>
  <si>
    <t xml:space="preserve">稚内市</t>
  </si>
  <si>
    <t xml:space="preserve">新潟県</t>
  </si>
  <si>
    <t xml:space="preserve">美唄市</t>
  </si>
  <si>
    <t xml:space="preserve">富山県</t>
  </si>
  <si>
    <t xml:space="preserve">芦別市</t>
  </si>
  <si>
    <t xml:space="preserve">石川県</t>
  </si>
  <si>
    <t xml:space="preserve">江別市</t>
  </si>
  <si>
    <t xml:space="preserve">福井県</t>
  </si>
  <si>
    <t xml:space="preserve">赤平市</t>
  </si>
  <si>
    <t xml:space="preserve">山梨県</t>
  </si>
  <si>
    <t xml:space="preserve">紋別市</t>
  </si>
  <si>
    <t xml:space="preserve">長野県</t>
  </si>
  <si>
    <t xml:space="preserve">士別市</t>
  </si>
  <si>
    <t xml:space="preserve">岐阜県</t>
  </si>
  <si>
    <t xml:space="preserve">名寄市</t>
  </si>
  <si>
    <t xml:space="preserve">静岡県</t>
  </si>
  <si>
    <t xml:space="preserve">三笠市</t>
  </si>
  <si>
    <t xml:space="preserve">愛知県</t>
  </si>
  <si>
    <t xml:space="preserve">根室市</t>
  </si>
  <si>
    <t xml:space="preserve">三重県</t>
  </si>
  <si>
    <t xml:space="preserve">千歳市</t>
  </si>
  <si>
    <t xml:space="preserve">滋賀県</t>
  </si>
  <si>
    <t xml:space="preserve">滝川市</t>
  </si>
  <si>
    <t xml:space="preserve">京都府</t>
  </si>
  <si>
    <t xml:space="preserve">砂川市</t>
  </si>
  <si>
    <t xml:space="preserve">大阪府</t>
  </si>
  <si>
    <t xml:space="preserve">歌志内市</t>
  </si>
  <si>
    <t xml:space="preserve">兵庫県</t>
  </si>
  <si>
    <t xml:space="preserve">深川市</t>
  </si>
  <si>
    <t xml:space="preserve">奈良県</t>
  </si>
  <si>
    <t xml:space="preserve">富良野市</t>
  </si>
  <si>
    <t xml:space="preserve">和歌山県</t>
  </si>
  <si>
    <t xml:space="preserve">登別市</t>
  </si>
  <si>
    <t xml:space="preserve">鳥取県</t>
  </si>
  <si>
    <t xml:space="preserve">恵庭市</t>
  </si>
  <si>
    <t xml:space="preserve">島根県</t>
  </si>
  <si>
    <t xml:space="preserve">伊達市</t>
  </si>
  <si>
    <t xml:space="preserve">岡山県</t>
  </si>
  <si>
    <t xml:space="preserve">北広島市</t>
  </si>
  <si>
    <t xml:space="preserve">広島県</t>
  </si>
  <si>
    <t xml:space="preserve">石狩市</t>
  </si>
  <si>
    <t xml:space="preserve">山口県</t>
  </si>
  <si>
    <t xml:space="preserve">北斗市</t>
  </si>
  <si>
    <t xml:space="preserve">徳島県</t>
  </si>
  <si>
    <t xml:space="preserve">当別町</t>
  </si>
  <si>
    <t xml:space="preserve">香川県</t>
  </si>
  <si>
    <t xml:space="preserve">新篠津村</t>
  </si>
  <si>
    <t xml:space="preserve">愛媛県</t>
  </si>
  <si>
    <t xml:space="preserve">松前町</t>
  </si>
  <si>
    <t xml:space="preserve">高知県</t>
  </si>
  <si>
    <t xml:space="preserve">福島町</t>
  </si>
  <si>
    <t xml:space="preserve">福岡県</t>
  </si>
  <si>
    <t xml:space="preserve">知内町</t>
  </si>
  <si>
    <t xml:space="preserve">佐賀県</t>
  </si>
  <si>
    <t xml:space="preserve">木古内町</t>
  </si>
  <si>
    <t xml:space="preserve">長崎県</t>
  </si>
  <si>
    <t xml:space="preserve">七飯町</t>
  </si>
  <si>
    <t xml:space="preserve">熊本県</t>
  </si>
  <si>
    <t xml:space="preserve">鹿部町</t>
  </si>
  <si>
    <t xml:space="preserve">大分県</t>
  </si>
  <si>
    <t xml:space="preserve">森町</t>
  </si>
  <si>
    <t xml:space="preserve">宮崎県</t>
  </si>
  <si>
    <t xml:space="preserve">八雲町</t>
  </si>
  <si>
    <t xml:space="preserve">鹿児島県</t>
  </si>
  <si>
    <t xml:space="preserve">長万部町</t>
  </si>
  <si>
    <t xml:space="preserve">沖縄県</t>
  </si>
  <si>
    <t xml:space="preserve">江差町</t>
  </si>
  <si>
    <t xml:space="preserve">上ノ国町</t>
  </si>
  <si>
    <t xml:space="preserve">厚沢部町</t>
  </si>
  <si>
    <t xml:space="preserve">乙部町</t>
  </si>
  <si>
    <t xml:space="preserve">奥尻町</t>
  </si>
  <si>
    <t xml:space="preserve">今金町</t>
  </si>
  <si>
    <t xml:space="preserve">せたな町</t>
  </si>
  <si>
    <t xml:space="preserve">島牧村</t>
  </si>
  <si>
    <t xml:space="preserve">寿都町</t>
  </si>
  <si>
    <t xml:space="preserve">黒松内町</t>
  </si>
  <si>
    <t xml:space="preserve">蘭越町</t>
  </si>
  <si>
    <t xml:space="preserve">ニセコ町</t>
  </si>
  <si>
    <t xml:space="preserve">真狩村</t>
  </si>
  <si>
    <t xml:space="preserve">留寿都村</t>
  </si>
  <si>
    <t xml:space="preserve">喜茂別町</t>
  </si>
  <si>
    <t xml:space="preserve">京極町</t>
  </si>
  <si>
    <t xml:space="preserve">倶知安町</t>
  </si>
  <si>
    <t xml:space="preserve">共和町</t>
  </si>
  <si>
    <t xml:space="preserve">岩内町</t>
  </si>
  <si>
    <t xml:space="preserve">泊村</t>
  </si>
  <si>
    <t xml:space="preserve">神恵内村</t>
  </si>
  <si>
    <t xml:space="preserve">積丹町</t>
  </si>
  <si>
    <t xml:space="preserve">古平町</t>
  </si>
  <si>
    <t xml:space="preserve">仁木町</t>
  </si>
  <si>
    <t xml:space="preserve">余市町</t>
  </si>
  <si>
    <t xml:space="preserve">赤井川村</t>
  </si>
  <si>
    <t xml:space="preserve">南幌町</t>
  </si>
  <si>
    <t xml:space="preserve">奈井江町</t>
  </si>
  <si>
    <t xml:space="preserve">上砂川町</t>
  </si>
  <si>
    <t xml:space="preserve">由仁町</t>
  </si>
  <si>
    <t xml:space="preserve">長沼町</t>
  </si>
  <si>
    <t xml:space="preserve">栗山町</t>
  </si>
  <si>
    <t xml:space="preserve">月形町</t>
  </si>
  <si>
    <t xml:space="preserve">浦臼町</t>
  </si>
  <si>
    <t xml:space="preserve">新十津川町</t>
  </si>
  <si>
    <t xml:space="preserve">妹背牛町</t>
  </si>
  <si>
    <t xml:space="preserve">秩父別町</t>
  </si>
  <si>
    <t xml:space="preserve">雨竜町</t>
  </si>
  <si>
    <t xml:space="preserve">北竜町</t>
  </si>
  <si>
    <t xml:space="preserve">沼田町</t>
  </si>
  <si>
    <t xml:space="preserve">鷹栖町</t>
  </si>
  <si>
    <t xml:space="preserve">東神楽町</t>
  </si>
  <si>
    <t xml:space="preserve">当麻町</t>
  </si>
  <si>
    <t xml:space="preserve">比布町</t>
  </si>
  <si>
    <t xml:space="preserve">愛別町</t>
  </si>
  <si>
    <t xml:space="preserve">上川町</t>
  </si>
  <si>
    <t xml:space="preserve">東川町</t>
  </si>
  <si>
    <t xml:space="preserve">美瑛町</t>
  </si>
  <si>
    <t xml:space="preserve">上富良野町</t>
  </si>
  <si>
    <t xml:space="preserve">中富良野町</t>
  </si>
  <si>
    <t xml:space="preserve">南富良野町</t>
  </si>
  <si>
    <t xml:space="preserve">占冠村</t>
  </si>
  <si>
    <t xml:space="preserve">和寒町</t>
  </si>
  <si>
    <t xml:space="preserve">剣淵町</t>
  </si>
  <si>
    <t xml:space="preserve">下川町</t>
  </si>
  <si>
    <t xml:space="preserve">美深町</t>
  </si>
  <si>
    <t xml:space="preserve">音威子府村</t>
  </si>
  <si>
    <t xml:space="preserve">中川町</t>
  </si>
  <si>
    <t xml:space="preserve">幌加内町</t>
  </si>
  <si>
    <t xml:space="preserve">増毛町</t>
  </si>
  <si>
    <t xml:space="preserve">小平町</t>
  </si>
  <si>
    <t xml:space="preserve">苫前町</t>
  </si>
  <si>
    <t xml:space="preserve">羽幌町</t>
  </si>
  <si>
    <t xml:space="preserve">初山別村</t>
  </si>
  <si>
    <t xml:space="preserve">遠別町</t>
  </si>
  <si>
    <t xml:space="preserve">天塩町</t>
  </si>
  <si>
    <t xml:space="preserve">猿払村</t>
  </si>
  <si>
    <t xml:space="preserve">浜頓別町</t>
  </si>
  <si>
    <t xml:space="preserve">中頓別町</t>
  </si>
  <si>
    <t xml:space="preserve">枝幸町</t>
  </si>
  <si>
    <t xml:space="preserve">豊富町</t>
  </si>
  <si>
    <t xml:space="preserve">礼文町</t>
  </si>
  <si>
    <t xml:space="preserve">利尻町</t>
  </si>
  <si>
    <t xml:space="preserve">利尻富士町</t>
  </si>
  <si>
    <t xml:space="preserve">幌延町</t>
  </si>
  <si>
    <t xml:space="preserve">美幌町</t>
  </si>
  <si>
    <t xml:space="preserve">津別町</t>
  </si>
  <si>
    <t xml:space="preserve">斜里町</t>
  </si>
  <si>
    <t xml:space="preserve">清里町</t>
  </si>
  <si>
    <t xml:space="preserve">小清水町</t>
  </si>
  <si>
    <t xml:space="preserve">訓子府町</t>
  </si>
  <si>
    <t xml:space="preserve">置戸町</t>
  </si>
  <si>
    <t xml:space="preserve">佐呂間町</t>
  </si>
  <si>
    <t xml:space="preserve">遠軽町</t>
  </si>
  <si>
    <t xml:space="preserve">湧別町</t>
  </si>
  <si>
    <t xml:space="preserve">滝上町</t>
  </si>
  <si>
    <t xml:space="preserve">興部町</t>
  </si>
  <si>
    <t xml:space="preserve">西興部村</t>
  </si>
  <si>
    <t xml:space="preserve">雄武町</t>
  </si>
  <si>
    <t xml:space="preserve">大空町</t>
  </si>
  <si>
    <t xml:space="preserve">豊浦町</t>
  </si>
  <si>
    <t xml:space="preserve">壮瞥町</t>
  </si>
  <si>
    <t xml:space="preserve">白老町</t>
  </si>
  <si>
    <t xml:space="preserve">厚真町</t>
  </si>
  <si>
    <t xml:space="preserve">洞爺湖町</t>
  </si>
  <si>
    <t xml:space="preserve">安平町</t>
  </si>
  <si>
    <t xml:space="preserve">むかわ町</t>
  </si>
  <si>
    <t xml:space="preserve">日高町</t>
  </si>
  <si>
    <t xml:space="preserve">平取町</t>
  </si>
  <si>
    <t xml:space="preserve">新冠町</t>
  </si>
  <si>
    <t xml:space="preserve">浦河町</t>
  </si>
  <si>
    <t xml:space="preserve">様似町</t>
  </si>
  <si>
    <t xml:space="preserve">えりも町</t>
  </si>
  <si>
    <t xml:space="preserve">新ひだか町</t>
  </si>
  <si>
    <t xml:space="preserve">音更町</t>
  </si>
  <si>
    <t xml:space="preserve">士幌町</t>
  </si>
  <si>
    <t xml:space="preserve">上士幌町</t>
  </si>
  <si>
    <t xml:space="preserve">鹿追町</t>
  </si>
  <si>
    <t xml:space="preserve">新得町</t>
  </si>
  <si>
    <t xml:space="preserve">清水町</t>
  </si>
  <si>
    <t xml:space="preserve">芽室町</t>
  </si>
  <si>
    <t xml:space="preserve">中札内村</t>
  </si>
  <si>
    <t xml:space="preserve">更別村</t>
  </si>
  <si>
    <t xml:space="preserve">大樹町</t>
  </si>
  <si>
    <t xml:space="preserve">広尾町</t>
  </si>
  <si>
    <t xml:space="preserve">幕別町</t>
  </si>
  <si>
    <t xml:space="preserve">池田町</t>
  </si>
  <si>
    <t xml:space="preserve">豊頃町</t>
  </si>
  <si>
    <t xml:space="preserve">本別町</t>
  </si>
  <si>
    <t xml:space="preserve">足寄町</t>
  </si>
  <si>
    <t xml:space="preserve">陸別町</t>
  </si>
  <si>
    <t xml:space="preserve">浦幌町</t>
  </si>
  <si>
    <t xml:space="preserve">釧路町</t>
  </si>
  <si>
    <t xml:space="preserve">厚岸町</t>
  </si>
  <si>
    <t xml:space="preserve">浜中町</t>
  </si>
  <si>
    <t xml:space="preserve">標茶町</t>
  </si>
  <si>
    <t xml:space="preserve">弟子屈町</t>
  </si>
  <si>
    <t xml:space="preserve">鶴居村</t>
  </si>
  <si>
    <t xml:space="preserve">白糠町</t>
  </si>
  <si>
    <t xml:space="preserve">別海町</t>
  </si>
  <si>
    <t xml:space="preserve">中標津町</t>
  </si>
  <si>
    <t xml:space="preserve">標津町</t>
  </si>
  <si>
    <t xml:space="preserve">羅臼町</t>
  </si>
  <si>
    <t xml:space="preserve">色丹村</t>
  </si>
  <si>
    <t xml:space="preserve">留夜別村</t>
  </si>
  <si>
    <t xml:space="preserve">留別村</t>
  </si>
  <si>
    <t xml:space="preserve">紗那村</t>
  </si>
  <si>
    <t xml:space="preserve">蘂取村</t>
  </si>
  <si>
    <t xml:space="preserve">青森市</t>
  </si>
  <si>
    <t xml:space="preserve">弘前市</t>
  </si>
  <si>
    <t xml:space="preserve">八戸市</t>
  </si>
  <si>
    <t xml:space="preserve">黒石市</t>
  </si>
  <si>
    <t xml:space="preserve">五所川原市</t>
  </si>
  <si>
    <t xml:space="preserve">十和田市</t>
  </si>
  <si>
    <t xml:space="preserve">三沢市</t>
  </si>
  <si>
    <t xml:space="preserve">むつ市</t>
  </si>
  <si>
    <t xml:space="preserve">つがる市</t>
  </si>
  <si>
    <t xml:space="preserve">平川市</t>
  </si>
  <si>
    <t xml:space="preserve">平内町</t>
  </si>
  <si>
    <t xml:space="preserve">今別町</t>
  </si>
  <si>
    <t xml:space="preserve">蓬田村</t>
  </si>
  <si>
    <t xml:space="preserve">外ヶ浜町</t>
  </si>
  <si>
    <t xml:space="preserve">鰺ヶ沢町</t>
  </si>
  <si>
    <t xml:space="preserve">深浦町</t>
  </si>
  <si>
    <t xml:space="preserve">西目屋村</t>
  </si>
  <si>
    <t xml:space="preserve">藤崎町</t>
  </si>
  <si>
    <t xml:space="preserve">大鰐町</t>
  </si>
  <si>
    <t xml:space="preserve">田舎館村</t>
  </si>
  <si>
    <t xml:space="preserve">板柳町</t>
  </si>
  <si>
    <t xml:space="preserve">鶴田町</t>
  </si>
  <si>
    <t xml:space="preserve">中泊町</t>
  </si>
  <si>
    <t xml:space="preserve">野辺地町</t>
  </si>
  <si>
    <t xml:space="preserve">七戸町</t>
  </si>
  <si>
    <t xml:space="preserve">六戸町</t>
  </si>
  <si>
    <t xml:space="preserve">横浜町</t>
  </si>
  <si>
    <t xml:space="preserve">東北町</t>
  </si>
  <si>
    <t xml:space="preserve">六ヶ所村</t>
  </si>
  <si>
    <t xml:space="preserve">おいらせ町</t>
  </si>
  <si>
    <t xml:space="preserve">大間町</t>
  </si>
  <si>
    <t xml:space="preserve">東通村</t>
  </si>
  <si>
    <t xml:space="preserve">風間浦村</t>
  </si>
  <si>
    <t xml:space="preserve">佐井村</t>
  </si>
  <si>
    <t xml:space="preserve">三戸町</t>
  </si>
  <si>
    <t xml:space="preserve">五戸町</t>
  </si>
  <si>
    <t xml:space="preserve">田子町</t>
  </si>
  <si>
    <t xml:space="preserve">南部町</t>
  </si>
  <si>
    <t xml:space="preserve">階上町</t>
  </si>
  <si>
    <t xml:space="preserve">新郷村</t>
  </si>
  <si>
    <t xml:space="preserve">盛岡市</t>
  </si>
  <si>
    <t xml:space="preserve">宮古市</t>
  </si>
  <si>
    <t xml:space="preserve">大船渡市</t>
  </si>
  <si>
    <t xml:space="preserve">花巻市</t>
  </si>
  <si>
    <t xml:space="preserve">北上市</t>
  </si>
  <si>
    <t xml:space="preserve">久慈市</t>
  </si>
  <si>
    <t xml:space="preserve">遠野市</t>
  </si>
  <si>
    <t xml:space="preserve">一関市</t>
  </si>
  <si>
    <t xml:space="preserve">陸前高田市</t>
  </si>
  <si>
    <t xml:space="preserve">釜石市</t>
  </si>
  <si>
    <t xml:space="preserve">二戸市</t>
  </si>
  <si>
    <t xml:space="preserve">八幡平市</t>
  </si>
  <si>
    <t xml:space="preserve">奥州市</t>
  </si>
  <si>
    <t xml:space="preserve">滝沢市</t>
  </si>
  <si>
    <t xml:space="preserve">雫石町</t>
  </si>
  <si>
    <t xml:space="preserve">葛巻町</t>
  </si>
  <si>
    <t xml:space="preserve">岩手町</t>
  </si>
  <si>
    <t xml:space="preserve">紫波町</t>
  </si>
  <si>
    <t xml:space="preserve">矢巾町</t>
  </si>
  <si>
    <t xml:space="preserve">西和賀町</t>
  </si>
  <si>
    <t xml:space="preserve">金ケ崎町</t>
  </si>
  <si>
    <t xml:space="preserve">平泉町</t>
  </si>
  <si>
    <t xml:space="preserve">住田町</t>
  </si>
  <si>
    <t xml:space="preserve">大槌町</t>
  </si>
  <si>
    <t xml:space="preserve">山田町</t>
  </si>
  <si>
    <t xml:space="preserve">岩泉町</t>
  </si>
  <si>
    <t xml:space="preserve">田野畑村</t>
  </si>
  <si>
    <t xml:space="preserve">普代村</t>
  </si>
  <si>
    <t xml:space="preserve">軽米町</t>
  </si>
  <si>
    <t xml:space="preserve">野田村</t>
  </si>
  <si>
    <t xml:space="preserve">九戸村</t>
  </si>
  <si>
    <t xml:space="preserve">洋野町</t>
  </si>
  <si>
    <t xml:space="preserve">一戸町</t>
  </si>
  <si>
    <t xml:space="preserve">仙台市</t>
  </si>
  <si>
    <t xml:space="preserve">石巻市</t>
  </si>
  <si>
    <t xml:space="preserve">塩竈市</t>
  </si>
  <si>
    <t xml:space="preserve">気仙沼市</t>
  </si>
  <si>
    <t xml:space="preserve">白石市</t>
  </si>
  <si>
    <t xml:space="preserve">名取市</t>
  </si>
  <si>
    <t xml:space="preserve">角田市</t>
  </si>
  <si>
    <t xml:space="preserve">多賀城市</t>
  </si>
  <si>
    <t xml:space="preserve">岩沼市</t>
  </si>
  <si>
    <t xml:space="preserve">登米市</t>
  </si>
  <si>
    <t xml:space="preserve">栗原市</t>
  </si>
  <si>
    <t xml:space="preserve">東松島市</t>
  </si>
  <si>
    <t xml:space="preserve">大崎市</t>
  </si>
  <si>
    <t xml:space="preserve">富谷市</t>
  </si>
  <si>
    <t xml:space="preserve">蔵王町</t>
  </si>
  <si>
    <t xml:space="preserve">七ヶ宿町</t>
  </si>
  <si>
    <t xml:space="preserve">大河原町</t>
  </si>
  <si>
    <t xml:space="preserve">村田町</t>
  </si>
  <si>
    <t xml:space="preserve">柴田町</t>
  </si>
  <si>
    <t xml:space="preserve">川崎町</t>
  </si>
  <si>
    <t xml:space="preserve">丸森町</t>
  </si>
  <si>
    <t xml:space="preserve">亘理町</t>
  </si>
  <si>
    <t xml:space="preserve">山元町</t>
  </si>
  <si>
    <t xml:space="preserve">松島町</t>
  </si>
  <si>
    <t xml:space="preserve">七ヶ浜町</t>
  </si>
  <si>
    <t xml:space="preserve">利府町</t>
  </si>
  <si>
    <t xml:space="preserve">大和町</t>
  </si>
  <si>
    <t xml:space="preserve">大郷町</t>
  </si>
  <si>
    <t xml:space="preserve">大衡村</t>
  </si>
  <si>
    <t xml:space="preserve">色麻町</t>
  </si>
  <si>
    <t xml:space="preserve">加美町</t>
  </si>
  <si>
    <t xml:space="preserve">涌谷町</t>
  </si>
  <si>
    <t xml:space="preserve">美里町</t>
  </si>
  <si>
    <t xml:space="preserve">女川町</t>
  </si>
  <si>
    <t xml:space="preserve">南三陸町</t>
  </si>
  <si>
    <t xml:space="preserve">秋田市</t>
  </si>
  <si>
    <t xml:space="preserve">能代市</t>
  </si>
  <si>
    <t xml:space="preserve">横手市</t>
  </si>
  <si>
    <t xml:space="preserve">大館市</t>
  </si>
  <si>
    <t xml:space="preserve">男鹿市</t>
  </si>
  <si>
    <t xml:space="preserve">湯沢市</t>
  </si>
  <si>
    <t xml:space="preserve">鹿角市</t>
  </si>
  <si>
    <t xml:space="preserve">由利本荘市</t>
  </si>
  <si>
    <t xml:space="preserve">潟上市</t>
  </si>
  <si>
    <t xml:space="preserve">大仙市</t>
  </si>
  <si>
    <t xml:space="preserve">北秋田市</t>
  </si>
  <si>
    <t xml:space="preserve">にかほ市</t>
  </si>
  <si>
    <t xml:space="preserve">仙北市</t>
  </si>
  <si>
    <t xml:space="preserve">小坂町</t>
  </si>
  <si>
    <t xml:space="preserve">上小阿仁村</t>
  </si>
  <si>
    <t xml:space="preserve">藤里町</t>
  </si>
  <si>
    <t xml:space="preserve">三種町</t>
  </si>
  <si>
    <t xml:space="preserve">八峰町</t>
  </si>
  <si>
    <t xml:space="preserve">五城目町</t>
  </si>
  <si>
    <t xml:space="preserve">八郎潟町</t>
  </si>
  <si>
    <t xml:space="preserve">井川町</t>
  </si>
  <si>
    <t xml:space="preserve">大潟村</t>
  </si>
  <si>
    <t xml:space="preserve">美郷町</t>
  </si>
  <si>
    <t xml:space="preserve">羽後町</t>
  </si>
  <si>
    <t xml:space="preserve">東成瀬村</t>
  </si>
  <si>
    <t xml:space="preserve">山形市</t>
  </si>
  <si>
    <t xml:space="preserve">米沢市</t>
  </si>
  <si>
    <t xml:space="preserve">鶴岡市</t>
  </si>
  <si>
    <t xml:space="preserve">酒田市</t>
  </si>
  <si>
    <t xml:space="preserve">新庄市</t>
  </si>
  <si>
    <t xml:space="preserve">寒河江市</t>
  </si>
  <si>
    <t xml:space="preserve">上山市</t>
  </si>
  <si>
    <t xml:space="preserve">村山市</t>
  </si>
  <si>
    <t xml:space="preserve">長井市</t>
  </si>
  <si>
    <t xml:space="preserve">天童市</t>
  </si>
  <si>
    <t xml:space="preserve">東根市</t>
  </si>
  <si>
    <t xml:space="preserve">尾花沢市</t>
  </si>
  <si>
    <t xml:space="preserve">南陽市</t>
  </si>
  <si>
    <t xml:space="preserve">山辺町</t>
  </si>
  <si>
    <t xml:space="preserve">中山町</t>
  </si>
  <si>
    <t xml:space="preserve">河北町</t>
  </si>
  <si>
    <t xml:space="preserve">西川町</t>
  </si>
  <si>
    <t xml:space="preserve">朝日町</t>
  </si>
  <si>
    <t xml:space="preserve">大江町</t>
  </si>
  <si>
    <t xml:space="preserve">大石田町</t>
  </si>
  <si>
    <t xml:space="preserve">金山町</t>
  </si>
  <si>
    <t xml:space="preserve">最上町</t>
  </si>
  <si>
    <t xml:space="preserve">舟形町</t>
  </si>
  <si>
    <t xml:space="preserve">真室川町</t>
  </si>
  <si>
    <t xml:space="preserve">大蔵村</t>
  </si>
  <si>
    <t xml:space="preserve">鮭川村</t>
  </si>
  <si>
    <t xml:space="preserve">戸沢村</t>
  </si>
  <si>
    <t xml:space="preserve">高畠町</t>
  </si>
  <si>
    <t xml:space="preserve">川西町</t>
  </si>
  <si>
    <t xml:space="preserve">小国町</t>
  </si>
  <si>
    <t xml:space="preserve">白鷹町</t>
  </si>
  <si>
    <t xml:space="preserve">飯豊町</t>
  </si>
  <si>
    <t xml:space="preserve">三川町</t>
  </si>
  <si>
    <t xml:space="preserve">庄内町</t>
  </si>
  <si>
    <t xml:space="preserve">遊佐町</t>
  </si>
  <si>
    <t xml:space="preserve">福島市</t>
  </si>
  <si>
    <t xml:space="preserve">会津若松市</t>
  </si>
  <si>
    <t xml:space="preserve">郡山市</t>
  </si>
  <si>
    <t xml:space="preserve">いわき市</t>
  </si>
  <si>
    <t xml:space="preserve">白河市</t>
  </si>
  <si>
    <t xml:space="preserve">須賀川市</t>
  </si>
  <si>
    <t xml:space="preserve">喜多方市</t>
  </si>
  <si>
    <t xml:space="preserve">相馬市</t>
  </si>
  <si>
    <t xml:space="preserve">二本松市</t>
  </si>
  <si>
    <t xml:space="preserve">田村市</t>
  </si>
  <si>
    <t xml:space="preserve">南相馬市</t>
  </si>
  <si>
    <t xml:space="preserve">本宮市</t>
  </si>
  <si>
    <t xml:space="preserve">桑折町</t>
  </si>
  <si>
    <t xml:space="preserve">国見町</t>
  </si>
  <si>
    <t xml:space="preserve">川俣町</t>
  </si>
  <si>
    <t xml:space="preserve">大玉村</t>
  </si>
  <si>
    <t xml:space="preserve">鏡石町</t>
  </si>
  <si>
    <t xml:space="preserve">天栄村</t>
  </si>
  <si>
    <t xml:space="preserve">下郷町</t>
  </si>
  <si>
    <t xml:space="preserve">檜枝岐村</t>
  </si>
  <si>
    <t xml:space="preserve">只見町</t>
  </si>
  <si>
    <t xml:space="preserve">南会津町</t>
  </si>
  <si>
    <t xml:space="preserve">北塩原村</t>
  </si>
  <si>
    <t xml:space="preserve">西会津町</t>
  </si>
  <si>
    <t xml:space="preserve">磐梯町</t>
  </si>
  <si>
    <t xml:space="preserve">猪苗代町</t>
  </si>
  <si>
    <t xml:space="preserve">会津坂下町</t>
  </si>
  <si>
    <t xml:space="preserve">湯川村</t>
  </si>
  <si>
    <t xml:space="preserve">柳津町</t>
  </si>
  <si>
    <t xml:space="preserve">三島町</t>
  </si>
  <si>
    <t xml:space="preserve">昭和村</t>
  </si>
  <si>
    <t xml:space="preserve">会津美里町</t>
  </si>
  <si>
    <t xml:space="preserve">西郷村</t>
  </si>
  <si>
    <t xml:space="preserve">泉崎村</t>
  </si>
  <si>
    <t xml:space="preserve">中島村</t>
  </si>
  <si>
    <t xml:space="preserve">矢吹町</t>
  </si>
  <si>
    <t xml:space="preserve">棚倉町</t>
  </si>
  <si>
    <t xml:space="preserve">矢祭町</t>
  </si>
  <si>
    <t xml:space="preserve">塙町</t>
  </si>
  <si>
    <t xml:space="preserve">鮫川村</t>
  </si>
  <si>
    <t xml:space="preserve">石川町</t>
  </si>
  <si>
    <t xml:space="preserve">玉川村</t>
  </si>
  <si>
    <t xml:space="preserve">平田村</t>
  </si>
  <si>
    <t xml:space="preserve">浅川町</t>
  </si>
  <si>
    <t xml:space="preserve">古殿町</t>
  </si>
  <si>
    <t xml:space="preserve">三春町</t>
  </si>
  <si>
    <t xml:space="preserve">小野町</t>
  </si>
  <si>
    <t xml:space="preserve">広野町</t>
  </si>
  <si>
    <t xml:space="preserve">楢葉町</t>
  </si>
  <si>
    <t xml:space="preserve">富岡町</t>
  </si>
  <si>
    <t xml:space="preserve">川内村</t>
  </si>
  <si>
    <t xml:space="preserve">大熊町</t>
  </si>
  <si>
    <t xml:space="preserve">双葉町</t>
  </si>
  <si>
    <t xml:space="preserve">浪江町</t>
  </si>
  <si>
    <t xml:space="preserve">葛尾村</t>
  </si>
  <si>
    <t xml:space="preserve">新地町</t>
  </si>
  <si>
    <t xml:space="preserve">飯舘村</t>
  </si>
  <si>
    <t xml:space="preserve">水戸市</t>
  </si>
  <si>
    <t xml:space="preserve">日立市</t>
  </si>
  <si>
    <t xml:space="preserve">土浦市</t>
  </si>
  <si>
    <t xml:space="preserve">古河市</t>
  </si>
  <si>
    <t xml:space="preserve">石岡市</t>
  </si>
  <si>
    <t xml:space="preserve">結城市</t>
  </si>
  <si>
    <t xml:space="preserve">龍ケ崎市</t>
  </si>
  <si>
    <t xml:space="preserve">下妻市</t>
  </si>
  <si>
    <t xml:space="preserve">常総市</t>
  </si>
  <si>
    <t xml:space="preserve">常陸太田市</t>
  </si>
  <si>
    <t xml:space="preserve">高萩市</t>
  </si>
  <si>
    <t xml:space="preserve">北茨城市</t>
  </si>
  <si>
    <t xml:space="preserve">笠間市</t>
  </si>
  <si>
    <t xml:space="preserve">取手市</t>
  </si>
  <si>
    <t xml:space="preserve">牛久市</t>
  </si>
  <si>
    <t xml:space="preserve">つくば市</t>
  </si>
  <si>
    <t xml:space="preserve">ひたちなか市</t>
  </si>
  <si>
    <t xml:space="preserve">鹿嶋市</t>
  </si>
  <si>
    <t xml:space="preserve">潮来市</t>
  </si>
  <si>
    <t xml:space="preserve">守谷市</t>
  </si>
  <si>
    <t xml:space="preserve">常陸大宮市</t>
  </si>
  <si>
    <t xml:space="preserve">那珂市</t>
  </si>
  <si>
    <t xml:space="preserve">筑西市</t>
  </si>
  <si>
    <t xml:space="preserve">坂東市</t>
  </si>
  <si>
    <t xml:space="preserve">稲敷市</t>
  </si>
  <si>
    <t xml:space="preserve">かすみがうら市</t>
  </si>
  <si>
    <t xml:space="preserve">桜川市</t>
  </si>
  <si>
    <t xml:space="preserve">神栖市</t>
  </si>
  <si>
    <t xml:space="preserve">行方市</t>
  </si>
  <si>
    <t xml:space="preserve">鉾田市</t>
  </si>
  <si>
    <t xml:space="preserve">つくばみらい市</t>
  </si>
  <si>
    <t xml:space="preserve">小美玉市</t>
  </si>
  <si>
    <t xml:space="preserve">茨城町</t>
  </si>
  <si>
    <t xml:space="preserve">大洗町</t>
  </si>
  <si>
    <t xml:space="preserve">城里町</t>
  </si>
  <si>
    <t xml:space="preserve">東海村</t>
  </si>
  <si>
    <t xml:space="preserve">大子町</t>
  </si>
  <si>
    <t xml:space="preserve">美浦村</t>
  </si>
  <si>
    <t xml:space="preserve">阿見町</t>
  </si>
  <si>
    <t xml:space="preserve">河内町</t>
  </si>
  <si>
    <t xml:space="preserve">八千代町</t>
  </si>
  <si>
    <t xml:space="preserve">五霞町</t>
  </si>
  <si>
    <t xml:space="preserve">境町</t>
  </si>
  <si>
    <t xml:space="preserve">利根町</t>
  </si>
  <si>
    <t xml:space="preserve">宇都宮市</t>
  </si>
  <si>
    <t xml:space="preserve">足利市</t>
  </si>
  <si>
    <t xml:space="preserve">栃木市</t>
  </si>
  <si>
    <t xml:space="preserve">佐野市</t>
  </si>
  <si>
    <t xml:space="preserve">鹿沼市</t>
  </si>
  <si>
    <t xml:space="preserve">日光市</t>
  </si>
  <si>
    <t xml:space="preserve">小山市</t>
  </si>
  <si>
    <t xml:space="preserve">真岡市</t>
  </si>
  <si>
    <t xml:space="preserve">大田原市</t>
  </si>
  <si>
    <t xml:space="preserve">矢板市</t>
  </si>
  <si>
    <t xml:space="preserve">那須塩原市</t>
  </si>
  <si>
    <t xml:space="preserve">さくら市</t>
  </si>
  <si>
    <t xml:space="preserve">那須烏山市</t>
  </si>
  <si>
    <t xml:space="preserve">下野市</t>
  </si>
  <si>
    <t xml:space="preserve">上三川町</t>
  </si>
  <si>
    <t xml:space="preserve">益子町</t>
  </si>
  <si>
    <t xml:space="preserve">茂木町</t>
  </si>
  <si>
    <t xml:space="preserve">市貝町</t>
  </si>
  <si>
    <t xml:space="preserve">芳賀町</t>
  </si>
  <si>
    <t xml:space="preserve">壬生町</t>
  </si>
  <si>
    <t xml:space="preserve">野木町</t>
  </si>
  <si>
    <t xml:space="preserve">塩谷町</t>
  </si>
  <si>
    <t xml:space="preserve">高根沢町</t>
  </si>
  <si>
    <t xml:space="preserve">那須町</t>
  </si>
  <si>
    <t xml:space="preserve">那珂川町</t>
  </si>
  <si>
    <t xml:space="preserve">前橋市</t>
  </si>
  <si>
    <t xml:space="preserve">高崎市</t>
  </si>
  <si>
    <t xml:space="preserve">桐生市</t>
  </si>
  <si>
    <t xml:space="preserve">伊勢崎市</t>
  </si>
  <si>
    <t xml:space="preserve">太田市</t>
  </si>
  <si>
    <t xml:space="preserve">沼田市</t>
  </si>
  <si>
    <t xml:space="preserve">館林市</t>
  </si>
  <si>
    <t xml:space="preserve">渋川市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</si>
  <si>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</si>
  <si>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</si>
  <si>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</si>
  <si>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</si>
  <si>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</si>
  <si>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</si>
  <si>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</si>
  <si>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</si>
  <si>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</si>
  <si>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</si>
  <si>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</si>
  <si>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</si>
  <si>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</si>
  <si>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</si>
  <si>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</si>
  <si>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</si>
  <si>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</si>
  <si>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</si>
  <si>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</si>
  <si>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</si>
  <si>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玉村町</t>
  </si>
  <si>
    <t xml:space="preserve">板倉町</t>
  </si>
  <si>
    <t xml:space="preserve">明和町</t>
  </si>
  <si>
    <t xml:space="preserve">千代田町</t>
  </si>
  <si>
    <t xml:space="preserve">大泉町</t>
  </si>
  <si>
    <t xml:space="preserve">邑楽町</t>
  </si>
  <si>
    <t xml:space="preserve">さいたま市</t>
  </si>
  <si>
    <t xml:space="preserve">川越市</t>
  </si>
  <si>
    <t xml:space="preserve">熊谷市</t>
  </si>
  <si>
    <t xml:space="preserve">川口市</t>
  </si>
  <si>
    <t xml:space="preserve">行田市</t>
  </si>
  <si>
    <t xml:space="preserve">秩父市</t>
  </si>
  <si>
    <t xml:space="preserve">所沢市</t>
  </si>
  <si>
    <t xml:space="preserve">飯能市</t>
  </si>
  <si>
    <t xml:space="preserve">加須市</t>
  </si>
  <si>
    <t xml:space="preserve">本庄市</t>
  </si>
  <si>
    <t xml:space="preserve">東松山市</t>
  </si>
  <si>
    <t xml:space="preserve">春日部市</t>
  </si>
  <si>
    <t xml:space="preserve">狭山市</t>
  </si>
  <si>
    <t xml:space="preserve">羽生市</t>
  </si>
  <si>
    <t xml:space="preserve">鴻巣市</t>
  </si>
  <si>
    <t xml:space="preserve">深谷市</t>
  </si>
  <si>
    <t xml:space="preserve">上尾市</t>
  </si>
  <si>
    <t xml:space="preserve">草加市</t>
  </si>
  <si>
    <t xml:space="preserve">越谷市</t>
  </si>
  <si>
    <t xml:space="preserve">蕨市</t>
  </si>
  <si>
    <t xml:space="preserve">戸田市</t>
  </si>
  <si>
    <t xml:space="preserve">入間市</t>
  </si>
  <si>
    <t xml:space="preserve">朝霞市</t>
  </si>
  <si>
    <t xml:space="preserve">志木市</t>
  </si>
  <si>
    <t xml:space="preserve">和光市</t>
  </si>
  <si>
    <t xml:space="preserve">新座市</t>
  </si>
  <si>
    <t xml:space="preserve">桶川市</t>
  </si>
  <si>
    <t xml:space="preserve">久喜市</t>
  </si>
  <si>
    <t xml:space="preserve">北本市</t>
  </si>
  <si>
    <t xml:space="preserve">八潮市</t>
  </si>
  <si>
    <t xml:space="preserve">富士見市</t>
  </si>
  <si>
    <t xml:space="preserve">三郷市</t>
  </si>
  <si>
    <t xml:space="preserve">蓮田市</t>
  </si>
  <si>
    <t xml:space="preserve">坂戸市</t>
  </si>
  <si>
    <t xml:space="preserve">幸手市</t>
  </si>
  <si>
    <t xml:space="preserve">鶴ヶ島市</t>
  </si>
  <si>
    <t xml:space="preserve">日高市</t>
  </si>
  <si>
    <t xml:space="preserve">吉川市</t>
  </si>
  <si>
    <t xml:space="preserve">ふじみ野市</t>
  </si>
  <si>
    <t xml:space="preserve">白岡市</t>
  </si>
  <si>
    <t xml:space="preserve">伊奈町</t>
  </si>
  <si>
    <t xml:space="preserve">三芳町</t>
  </si>
  <si>
    <t xml:space="preserve">毛呂山町</t>
  </si>
  <si>
    <t xml:space="preserve">越生町</t>
  </si>
  <si>
    <t xml:space="preserve">滑川町</t>
  </si>
  <si>
    <t xml:space="preserve">嵐山町</t>
  </si>
  <si>
    <t xml:space="preserve">小川町</t>
  </si>
  <si>
    <t xml:space="preserve">川島町</t>
  </si>
  <si>
    <t xml:space="preserve">吉見町</t>
  </si>
  <si>
    <t xml:space="preserve">鳩山町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</si>
  <si>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</si>
  <si>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</si>
  <si>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</si>
  <si>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</si>
  <si>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</si>
  <si>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</si>
  <si>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</si>
  <si>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</si>
  <si>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寄居町</t>
  </si>
  <si>
    <t xml:space="preserve">宮代町</t>
  </si>
  <si>
    <t xml:space="preserve">杉戸町</t>
  </si>
  <si>
    <t xml:space="preserve">松伏町</t>
  </si>
  <si>
    <t xml:space="preserve">千葉市</t>
  </si>
  <si>
    <t xml:space="preserve">銚子市</t>
  </si>
  <si>
    <t xml:space="preserve">市川市</t>
  </si>
  <si>
    <t xml:space="preserve">船橋市</t>
  </si>
  <si>
    <t xml:space="preserve">館山市</t>
  </si>
  <si>
    <t xml:space="preserve">木更津市</t>
  </si>
  <si>
    <t xml:space="preserve">松戸市</t>
  </si>
  <si>
    <t xml:space="preserve">野田市</t>
  </si>
  <si>
    <t xml:space="preserve">茂原市</t>
  </si>
  <si>
    <t xml:space="preserve">成田市</t>
  </si>
  <si>
    <t xml:space="preserve">佐倉市</t>
  </si>
  <si>
    <t xml:space="preserve">東金市</t>
  </si>
  <si>
    <t xml:space="preserve">旭市</t>
  </si>
  <si>
    <t xml:space="preserve">習志野市</t>
  </si>
  <si>
    <t xml:space="preserve">柏市</t>
  </si>
  <si>
    <t xml:space="preserve">勝浦市</t>
  </si>
  <si>
    <t xml:space="preserve">市原市</t>
  </si>
  <si>
    <t xml:space="preserve">流山市</t>
  </si>
  <si>
    <t xml:space="preserve">八千代市</t>
  </si>
  <si>
    <t xml:space="preserve">我孫子市</t>
  </si>
  <si>
    <t xml:space="preserve">鴨川市</t>
  </si>
  <si>
    <t xml:space="preserve">鎌ケ谷市</t>
  </si>
  <si>
    <t xml:space="preserve">君津市</t>
  </si>
  <si>
    <t xml:space="preserve">富津市</t>
  </si>
  <si>
    <t xml:space="preserve">浦安市</t>
  </si>
  <si>
    <t xml:space="preserve">四街道市</t>
  </si>
  <si>
    <t xml:space="preserve">袖ケ浦市</t>
  </si>
  <si>
    <t xml:space="preserve">八街市</t>
  </si>
  <si>
    <t xml:space="preserve">印西市</t>
  </si>
  <si>
    <t xml:space="preserve">白井市</t>
  </si>
  <si>
    <t xml:space="preserve">富里市</t>
  </si>
  <si>
    <t xml:space="preserve">南房総市</t>
  </si>
  <si>
    <t xml:space="preserve">匝瑳市</t>
  </si>
  <si>
    <t xml:space="preserve">香取市</t>
  </si>
  <si>
    <t xml:space="preserve">山武市</t>
  </si>
  <si>
    <t xml:space="preserve">いすみ市</t>
  </si>
  <si>
    <t xml:space="preserve">大網白里市</t>
  </si>
  <si>
    <t xml:space="preserve">酒々井町</t>
  </si>
  <si>
    <t xml:space="preserve">栄町</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</si>
  <si>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</si>
  <si>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</si>
  <si>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</si>
  <si>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</si>
  <si>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</si>
  <si>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</si>
  <si>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</si>
  <si>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</si>
  <si>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</si>
  <si>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</si>
  <si>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長柄町</t>
  </si>
  <si>
    <t xml:space="preserve">長南町</t>
  </si>
  <si>
    <t xml:space="preserve">大多喜町</t>
  </si>
  <si>
    <t xml:space="preserve">御宿町</t>
  </si>
  <si>
    <t xml:space="preserve">鋸南町</t>
  </si>
  <si>
    <t xml:space="preserve">港区</t>
  </si>
  <si>
    <t xml:space="preserve">新宿区</t>
  </si>
  <si>
    <t xml:space="preserve">文京区</t>
  </si>
  <si>
    <t xml:space="preserve">墨田区</t>
  </si>
  <si>
    <t xml:space="preserve">江東区</t>
  </si>
  <si>
    <t xml:space="preserve">品川区</t>
  </si>
  <si>
    <t xml:space="preserve">大田区</t>
  </si>
  <si>
    <t xml:space="preserve">世田谷区</t>
  </si>
  <si>
    <t xml:space="preserve">渋谷区</t>
  </si>
  <si>
    <t xml:space="preserve">中野区</t>
  </si>
  <si>
    <t xml:space="preserve">杉並区</t>
  </si>
  <si>
    <t xml:space="preserve">豊島区</t>
  </si>
  <si>
    <t xml:space="preserve">北区</t>
  </si>
  <si>
    <t xml:space="preserve">荒川区</t>
  </si>
  <si>
    <t xml:space="preserve">板橋区</t>
  </si>
  <si>
    <t xml:space="preserve">練馬区</t>
  </si>
  <si>
    <t xml:space="preserve">足立区</t>
  </si>
  <si>
    <t xml:space="preserve">葛飾区</t>
  </si>
  <si>
    <t xml:space="preserve">江戸川区</t>
  </si>
  <si>
    <t xml:space="preserve">八王子市</t>
  </si>
  <si>
    <t xml:space="preserve">立川市</t>
  </si>
  <si>
    <t xml:space="preserve">武蔵野市</t>
  </si>
  <si>
    <t xml:space="preserve">三鷹市</t>
  </si>
  <si>
    <t xml:space="preserve">青梅市</t>
  </si>
  <si>
    <t xml:space="preserve">府中市</t>
  </si>
  <si>
    <t xml:space="preserve">昭島市</t>
  </si>
  <si>
    <t xml:space="preserve">調布市</t>
  </si>
  <si>
    <t xml:space="preserve">町田市</t>
  </si>
  <si>
    <t xml:space="preserve">小金井市</t>
  </si>
  <si>
    <t xml:space="preserve">小平市</t>
  </si>
  <si>
    <t xml:space="preserve">日野市</t>
  </si>
  <si>
    <t xml:space="preserve">東村山市</t>
  </si>
  <si>
    <t xml:space="preserve">国分寺市</t>
  </si>
  <si>
    <t xml:space="preserve">国立市</t>
  </si>
  <si>
    <t xml:space="preserve">福生市</t>
  </si>
  <si>
    <t xml:space="preserve">狛江市</t>
  </si>
  <si>
    <t xml:space="preserve">東大和市</t>
  </si>
  <si>
    <t xml:space="preserve">清瀬市</t>
  </si>
  <si>
    <t xml:space="preserve">東久留米市</t>
  </si>
  <si>
    <t xml:space="preserve">武蔵村山市</t>
  </si>
  <si>
    <t xml:space="preserve">多摩市</t>
  </si>
  <si>
    <t xml:space="preserve">稲城市</t>
  </si>
  <si>
    <t xml:space="preserve">羽村市</t>
  </si>
  <si>
    <t xml:space="preserve">あきる野市</t>
  </si>
  <si>
    <t xml:space="preserve">西東京市</t>
  </si>
  <si>
    <t xml:space="preserve">瑞穂町</t>
  </si>
  <si>
    <t xml:space="preserve">日の出町</t>
  </si>
  <si>
    <t xml:space="preserve">檜原村</t>
  </si>
  <si>
    <t xml:space="preserve">奥多摩町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</si>
  <si>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</si>
  <si>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</si>
  <si>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</si>
  <si>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</si>
  <si>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</si>
  <si>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</si>
  <si>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</si>
  <si>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</si>
  <si>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</si>
  <si>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横浜市</t>
  </si>
  <si>
    <t xml:space="preserve">川崎市</t>
  </si>
  <si>
    <t xml:space="preserve">相模原市</t>
  </si>
  <si>
    <t xml:space="preserve">横須賀市</t>
  </si>
  <si>
    <t xml:space="preserve">平塚市</t>
  </si>
  <si>
    <t xml:space="preserve">鎌倉市</t>
  </si>
  <si>
    <t xml:space="preserve">藤沢市</t>
  </si>
  <si>
    <t xml:space="preserve">小田原市</t>
  </si>
  <si>
    <t xml:space="preserve">茅ヶ崎市</t>
  </si>
  <si>
    <t xml:space="preserve">逗子市</t>
  </si>
  <si>
    <t xml:space="preserve">三浦市</t>
  </si>
  <si>
    <t xml:space="preserve">秦野市</t>
  </si>
  <si>
    <t xml:space="preserve">厚木市</t>
  </si>
  <si>
    <t xml:space="preserve">大和市</t>
  </si>
  <si>
    <t xml:space="preserve">伊勢原市</t>
  </si>
  <si>
    <t xml:space="preserve">海老名市</t>
  </si>
  <si>
    <t xml:space="preserve">座間市</t>
  </si>
  <si>
    <t xml:space="preserve">南足柄市</t>
  </si>
  <si>
    <t xml:space="preserve">綾瀬市</t>
  </si>
  <si>
    <t xml:space="preserve">葉山町</t>
  </si>
  <si>
    <t xml:space="preserve">寒川町</t>
  </si>
  <si>
    <t xml:space="preserve">大磯町</t>
  </si>
  <si>
    <t xml:space="preserve">二宮町</t>
  </si>
  <si>
    <t xml:space="preserve">中井町</t>
  </si>
  <si>
    <t xml:space="preserve">大井町</t>
  </si>
  <si>
    <t xml:space="preserve">松田町</t>
  </si>
  <si>
    <t xml:space="preserve">山北町</t>
  </si>
  <si>
    <t xml:space="preserve">開成町</t>
  </si>
  <si>
    <t xml:space="preserve">箱根町</t>
  </si>
  <si>
    <t xml:space="preserve">真鶴町</t>
  </si>
  <si>
    <t xml:space="preserve">湯河原町</t>
  </si>
  <si>
    <t xml:space="preserve">愛川町</t>
  </si>
  <si>
    <t xml:space="preserve">清川村</t>
  </si>
  <si>
    <t xml:space="preserve">新潟市</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</si>
  <si>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</si>
  <si>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</si>
  <si>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</si>
  <si>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</si>
  <si>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</si>
  <si>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</si>
  <si>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</si>
  <si>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</si>
  <si>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</si>
  <si>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</si>
  <si>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</si>
  <si>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</si>
  <si>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</si>
  <si>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</si>
  <si>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</si>
  <si>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</si>
  <si>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</si>
  <si>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</si>
  <si>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</si>
  <si>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</si>
  <si>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</si>
  <si>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</si>
  <si>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</si>
  <si>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</si>
  <si>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</si>
  <si>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</si>
  <si>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</si>
  <si>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</si>
  <si>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</si>
  <si>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富山市</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</si>
  <si>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</si>
  <si>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</si>
  <si>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</si>
  <si>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</si>
  <si>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</si>
  <si>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</si>
  <si>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</si>
  <si>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</si>
  <si>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</si>
  <si>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</si>
  <si>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</si>
  <si>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</si>
  <si>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</si>
  <si>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金沢市</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</si>
  <si>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</si>
  <si>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</si>
  <si>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</si>
  <si>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</si>
  <si>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</si>
  <si>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</si>
  <si>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</si>
  <si>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</si>
  <si>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</si>
  <si>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</si>
  <si>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</si>
  <si>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</si>
  <si>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内灘町</t>
  </si>
  <si>
    <t xml:space="preserve">志賀町</t>
  </si>
  <si>
    <t xml:space="preserve">宝達志水町</t>
  </si>
  <si>
    <t xml:space="preserve">中能登町</t>
  </si>
  <si>
    <t xml:space="preserve">穴水町</t>
  </si>
  <si>
    <t xml:space="preserve">能登町</t>
  </si>
  <si>
    <t xml:space="preserve">福井市</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</si>
  <si>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</si>
  <si>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</si>
  <si>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</si>
  <si>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</si>
  <si>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</si>
  <si>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</si>
  <si>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</si>
  <si>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</si>
  <si>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</si>
  <si>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</si>
  <si>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</si>
  <si>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</si>
  <si>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</si>
  <si>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</si>
  <si>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</si>
  <si>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甲府市</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</si>
  <si>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</si>
  <si>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</si>
  <si>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</si>
  <si>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</si>
  <si>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</si>
  <si>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</si>
  <si>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</si>
  <si>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</si>
  <si>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</si>
  <si>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</si>
  <si>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</si>
  <si>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</si>
  <si>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</si>
  <si>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</si>
  <si>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</si>
  <si>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</si>
  <si>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</si>
  <si>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</si>
  <si>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</si>
  <si>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</si>
  <si>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</si>
  <si>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</si>
  <si>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</si>
  <si>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</si>
  <si>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</si>
  <si>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長野市</t>
  </si>
  <si>
    <t xml:space="preserve">松本市</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</si>
  <si>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</si>
  <si>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</si>
  <si>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</si>
  <si>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</si>
  <si>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</si>
  <si>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</si>
  <si>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</si>
  <si>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</si>
  <si>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</si>
  <si>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</si>
  <si>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</si>
  <si>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</si>
  <si>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塩尻市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</si>
  <si>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</si>
  <si>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</si>
  <si>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</si>
  <si>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</si>
  <si>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</si>
  <si>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</si>
  <si>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</si>
  <si>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</si>
  <si>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</si>
  <si>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</si>
  <si>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</si>
  <si>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</si>
  <si>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</si>
  <si>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</si>
  <si>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</si>
  <si>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</si>
  <si>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</si>
  <si>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</si>
  <si>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</si>
  <si>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</si>
  <si>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</si>
  <si>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</si>
  <si>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</si>
  <si>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</si>
  <si>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</si>
  <si>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</si>
  <si>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</si>
  <si>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</si>
  <si>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</si>
  <si>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</si>
  <si>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</si>
  <si>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</si>
  <si>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</si>
  <si>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</si>
  <si>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</si>
  <si>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</si>
  <si>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</si>
  <si>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</si>
  <si>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</si>
  <si>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</si>
  <si>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</si>
  <si>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</si>
  <si>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</si>
  <si>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</si>
  <si>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</si>
  <si>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</si>
  <si>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</si>
  <si>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</si>
  <si>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</si>
  <si>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</si>
  <si>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</si>
  <si>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</si>
  <si>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</si>
  <si>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</si>
  <si>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</si>
  <si>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</si>
  <si>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</si>
  <si>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</si>
  <si>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</si>
  <si>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岐阜市</t>
  </si>
  <si>
    <t xml:space="preserve">大垣市</t>
  </si>
  <si>
    <t xml:space="preserve">高山市</t>
  </si>
  <si>
    <t xml:space="preserve">多治見市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</si>
  <si>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</si>
  <si>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</si>
  <si>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</si>
  <si>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</si>
  <si>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</si>
  <si>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</si>
  <si>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</si>
  <si>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</si>
  <si>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各務原市</t>
  </si>
  <si>
    <t xml:space="preserve">可児市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</si>
  <si>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</si>
  <si>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</si>
  <si>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</si>
  <si>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</si>
  <si>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</si>
  <si>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</si>
  <si>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</si>
  <si>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</si>
  <si>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</si>
  <si>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</si>
  <si>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</si>
  <si>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</si>
  <si>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</si>
  <si>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</si>
  <si>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</si>
  <si>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</si>
  <si>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</si>
  <si>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</si>
  <si>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</si>
  <si>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</si>
  <si>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</si>
  <si>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</si>
  <si>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</si>
  <si>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</si>
  <si>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</si>
  <si>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</si>
  <si>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</si>
  <si>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静岡市</t>
  </si>
  <si>
    <t xml:space="preserve">浜松市</t>
  </si>
  <si>
    <t xml:space="preserve">沼津市</t>
  </si>
  <si>
    <t xml:space="preserve">熱海市</t>
  </si>
  <si>
    <t xml:space="preserve">三島市</t>
  </si>
  <si>
    <t xml:space="preserve">富士宮市</t>
  </si>
  <si>
    <t xml:space="preserve">伊東市</t>
  </si>
  <si>
    <t xml:space="preserve">島田市</t>
  </si>
  <si>
    <t xml:space="preserve">富士市</t>
  </si>
  <si>
    <t xml:space="preserve">磐田市</t>
  </si>
  <si>
    <t xml:space="preserve">焼津市</t>
  </si>
  <si>
    <t xml:space="preserve">掛川市</t>
  </si>
  <si>
    <t xml:space="preserve">藤枝市</t>
  </si>
  <si>
    <t xml:space="preserve">御殿場市</t>
  </si>
  <si>
    <t xml:space="preserve">袋井市</t>
  </si>
  <si>
    <t xml:space="preserve">下田市</t>
  </si>
  <si>
    <t xml:space="preserve">裾野市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</si>
  <si>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</si>
  <si>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</si>
  <si>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</si>
  <si>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</si>
  <si>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</si>
  <si>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</si>
  <si>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</si>
  <si>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</si>
  <si>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</si>
  <si>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</si>
  <si>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</si>
  <si>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函南町</t>
  </si>
  <si>
    <t xml:space="preserve">長泉町</t>
  </si>
  <si>
    <t xml:space="preserve">小山町</t>
  </si>
  <si>
    <t xml:space="preserve">吉田町</t>
  </si>
  <si>
    <t xml:space="preserve">川根本町</t>
  </si>
  <si>
    <t xml:space="preserve">名古屋市</t>
  </si>
  <si>
    <t xml:space="preserve">豊橋市</t>
  </si>
  <si>
    <t xml:space="preserve">岡崎市</t>
  </si>
  <si>
    <t xml:space="preserve">一宮市</t>
  </si>
  <si>
    <t xml:space="preserve">瀬戸市</t>
  </si>
  <si>
    <t xml:space="preserve">半田市</t>
  </si>
  <si>
    <t xml:space="preserve">春日井市</t>
  </si>
  <si>
    <t xml:space="preserve">豊川市</t>
  </si>
  <si>
    <t xml:space="preserve">津島市</t>
  </si>
  <si>
    <t xml:space="preserve">碧南市</t>
  </si>
  <si>
    <t xml:space="preserve">刈谷市</t>
  </si>
  <si>
    <t xml:space="preserve">豊田市</t>
  </si>
  <si>
    <t xml:space="preserve">安城市</t>
  </si>
  <si>
    <t xml:space="preserve">西尾市</t>
  </si>
  <si>
    <t xml:space="preserve">蒲郡市</t>
  </si>
  <si>
    <t xml:space="preserve">犬山市</t>
  </si>
  <si>
    <t xml:space="preserve">常滑市</t>
  </si>
  <si>
    <t xml:space="preserve">江南市</t>
  </si>
  <si>
    <t xml:space="preserve">小牧市</t>
  </si>
  <si>
    <t xml:space="preserve">稲沢市</t>
  </si>
  <si>
    <t xml:space="preserve">新城市</t>
  </si>
  <si>
    <t xml:space="preserve">東海市</t>
  </si>
  <si>
    <t xml:space="preserve">大府市</t>
  </si>
  <si>
    <t xml:space="preserve">知多市</t>
  </si>
  <si>
    <t xml:space="preserve">知立市</t>
  </si>
  <si>
    <t xml:space="preserve">尾張旭市</t>
  </si>
  <si>
    <t xml:space="preserve">高浜市</t>
  </si>
  <si>
    <t xml:space="preserve">岩倉市</t>
  </si>
  <si>
    <t xml:space="preserve">豊明市</t>
  </si>
  <si>
    <t xml:space="preserve">日進市</t>
  </si>
  <si>
    <t xml:space="preserve">田原市</t>
  </si>
  <si>
    <t xml:space="preserve">愛西市</t>
  </si>
  <si>
    <t xml:space="preserve">清須市</t>
  </si>
  <si>
    <t xml:space="preserve">北名古屋市</t>
  </si>
  <si>
    <t xml:space="preserve">弥富市</t>
  </si>
  <si>
    <t xml:space="preserve">みよし市</t>
  </si>
  <si>
    <t xml:space="preserve">あま市</t>
  </si>
  <si>
    <t xml:space="preserve">長久手市</t>
  </si>
  <si>
    <t xml:space="preserve">東郷町</t>
  </si>
  <si>
    <t xml:space="preserve">豊山町</t>
  </si>
  <si>
    <t xml:space="preserve">大口町</t>
  </si>
  <si>
    <t xml:space="preserve">扶桑町</t>
  </si>
  <si>
    <t xml:space="preserve">大治町</t>
  </si>
  <si>
    <t xml:space="preserve">蟹江町</t>
  </si>
  <si>
    <t xml:space="preserve">飛島村</t>
  </si>
  <si>
    <t xml:space="preserve">阿久比町</t>
  </si>
  <si>
    <t xml:space="preserve">東浦町</t>
  </si>
  <si>
    <t xml:space="preserve">南知多町</t>
  </si>
  <si>
    <t xml:space="preserve">武豊町</t>
  </si>
  <si>
    <t xml:space="preserve">幸田町</t>
  </si>
  <si>
    <t xml:space="preserve">設楽町</t>
  </si>
  <si>
    <t xml:space="preserve">東栄町</t>
  </si>
  <si>
    <t xml:space="preserve">豊根村</t>
  </si>
  <si>
    <t xml:space="preserve">津市</t>
  </si>
  <si>
    <t xml:space="preserve">四日市市</t>
  </si>
  <si>
    <t xml:space="preserve">伊勢市</t>
  </si>
  <si>
    <t xml:space="preserve">松阪市</t>
  </si>
  <si>
    <t xml:space="preserve">桑名市</t>
  </si>
  <si>
    <t xml:space="preserve">鈴鹿市</t>
  </si>
  <si>
    <t xml:space="preserve">名張市</t>
  </si>
  <si>
    <t xml:space="preserve">尾鷲市</t>
  </si>
  <si>
    <t xml:space="preserve">亀山市</t>
  </si>
  <si>
    <t xml:space="preserve">鳥羽市</t>
  </si>
  <si>
    <t xml:space="preserve">熊野市</t>
  </si>
  <si>
    <t xml:space="preserve">いなべ市</t>
  </si>
  <si>
    <t xml:space="preserve">志摩市</t>
  </si>
  <si>
    <t xml:space="preserve">伊賀市</t>
  </si>
  <si>
    <t xml:space="preserve">木曽岬町</t>
  </si>
  <si>
    <t xml:space="preserve">東員町</t>
  </si>
  <si>
    <t xml:space="preserve">菰野町</t>
  </si>
  <si>
    <t xml:space="preserve">川越町</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</si>
  <si>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</si>
  <si>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</si>
  <si>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</si>
  <si>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</si>
  <si>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</si>
  <si>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</si>
  <si>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</si>
  <si>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</si>
  <si>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</si>
  <si>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大津市</t>
  </si>
  <si>
    <t xml:space="preserve">彦根市</t>
  </si>
  <si>
    <t xml:space="preserve">長浜市</t>
  </si>
  <si>
    <t xml:space="preserve">近江八幡市</t>
  </si>
  <si>
    <t xml:space="preserve">草津市</t>
  </si>
  <si>
    <t xml:space="preserve">守山市</t>
  </si>
  <si>
    <t xml:space="preserve">栗東市</t>
  </si>
  <si>
    <t xml:space="preserve">甲賀市</t>
  </si>
  <si>
    <t xml:space="preserve">野洲市</t>
  </si>
  <si>
    <t xml:space="preserve">湖南市</t>
  </si>
  <si>
    <t xml:space="preserve">高島市</t>
  </si>
  <si>
    <t xml:space="preserve">東近江市</t>
  </si>
  <si>
    <t xml:space="preserve">米原市</t>
  </si>
  <si>
    <t xml:space="preserve">日野町</t>
  </si>
  <si>
    <t xml:space="preserve">竜王町</t>
  </si>
  <si>
    <t xml:space="preserve">愛荘町</t>
  </si>
  <si>
    <t xml:space="preserve">豊郷町</t>
  </si>
  <si>
    <t xml:space="preserve">甲良町</t>
  </si>
  <si>
    <t xml:space="preserve">多賀町</t>
  </si>
  <si>
    <t xml:space="preserve">京都市</t>
  </si>
  <si>
    <t xml:space="preserve">福知山市</t>
  </si>
  <si>
    <t xml:space="preserve">舞鶴市</t>
  </si>
  <si>
    <t xml:space="preserve">綾部市</t>
  </si>
  <si>
    <t xml:space="preserve">宇治市</t>
  </si>
  <si>
    <t xml:space="preserve">宮津市</t>
  </si>
  <si>
    <t xml:space="preserve">亀岡市</t>
  </si>
  <si>
    <t xml:space="preserve">城陽市</t>
  </si>
  <si>
    <t xml:space="preserve">向日市</t>
  </si>
  <si>
    <t xml:space="preserve">長岡京市</t>
  </si>
  <si>
    <t xml:space="preserve">八幡市</t>
  </si>
  <si>
    <t xml:space="preserve">京田辺市</t>
  </si>
  <si>
    <t xml:space="preserve">京丹後市</t>
  </si>
  <si>
    <t xml:space="preserve">南丹市</t>
  </si>
  <si>
    <t xml:space="preserve">木津川市</t>
  </si>
  <si>
    <t xml:space="preserve">大山崎町</t>
  </si>
  <si>
    <t xml:space="preserve">久御山町</t>
  </si>
  <si>
    <t xml:space="preserve">井手町</t>
  </si>
  <si>
    <t xml:space="preserve">宇治田原町</t>
  </si>
  <si>
    <t xml:space="preserve">笠置町</t>
  </si>
  <si>
    <t xml:space="preserve">和束町</t>
  </si>
  <si>
    <t xml:space="preserve">精華町</t>
  </si>
  <si>
    <t xml:space="preserve">南山城村</t>
  </si>
  <si>
    <t xml:space="preserve">京丹波町</t>
  </si>
  <si>
    <t xml:space="preserve">伊根町</t>
  </si>
  <si>
    <t xml:space="preserve">与謝野町</t>
  </si>
  <si>
    <t xml:space="preserve">大阪市</t>
  </si>
  <si>
    <t xml:space="preserve">堺市</t>
  </si>
  <si>
    <t xml:space="preserve">岸和田市</t>
  </si>
  <si>
    <t xml:space="preserve">豊中市</t>
  </si>
  <si>
    <t xml:space="preserve">池田市</t>
  </si>
  <si>
    <t xml:space="preserve">吹田市</t>
  </si>
  <si>
    <t xml:space="preserve">泉大津市</t>
  </si>
  <si>
    <t xml:space="preserve">高槻市</t>
  </si>
  <si>
    <t xml:space="preserve">貝塚市</t>
  </si>
  <si>
    <t xml:space="preserve">守口市</t>
  </si>
  <si>
    <t xml:space="preserve">枚方市</t>
  </si>
  <si>
    <t xml:space="preserve">茨木市</t>
  </si>
  <si>
    <t xml:space="preserve">八尾市</t>
  </si>
  <si>
    <t xml:space="preserve">泉佐野市</t>
  </si>
  <si>
    <t xml:space="preserve">富田林市</t>
  </si>
  <si>
    <t xml:space="preserve">寝屋川市</t>
  </si>
  <si>
    <t xml:space="preserve">河内長野市</t>
  </si>
  <si>
    <t xml:space="preserve">松原市</t>
  </si>
  <si>
    <t xml:space="preserve">大東市</t>
  </si>
  <si>
    <t xml:space="preserve">和泉市</t>
  </si>
  <si>
    <t xml:space="preserve">箕面市</t>
  </si>
  <si>
    <t xml:space="preserve">柏原市</t>
  </si>
  <si>
    <t xml:space="preserve">羽曳野市</t>
  </si>
  <si>
    <t xml:space="preserve">門真市</t>
  </si>
  <si>
    <t xml:space="preserve">摂津市</t>
  </si>
  <si>
    <t xml:space="preserve">高石市</t>
  </si>
  <si>
    <t xml:space="preserve">藤井寺市</t>
  </si>
  <si>
    <t xml:space="preserve">東大阪市</t>
  </si>
  <si>
    <t xml:space="preserve">泉南市</t>
  </si>
  <si>
    <t xml:space="preserve">四條畷市</t>
  </si>
  <si>
    <t xml:space="preserve">交野市</t>
  </si>
  <si>
    <t xml:space="preserve">大阪狭山市</t>
  </si>
  <si>
    <t xml:space="preserve">阪南市</t>
  </si>
  <si>
    <t xml:space="preserve">島本町</t>
  </si>
  <si>
    <t xml:space="preserve">豊能町</t>
  </si>
  <si>
    <t xml:space="preserve">能勢町</t>
  </si>
  <si>
    <t xml:space="preserve">忠岡町</t>
  </si>
  <si>
    <t xml:space="preserve">熊取町</t>
  </si>
  <si>
    <t xml:space="preserve">田尻町</t>
  </si>
  <si>
    <t xml:space="preserve">岬町</t>
  </si>
  <si>
    <t xml:space="preserve">太子町</t>
  </si>
  <si>
    <t xml:space="preserve">河南町</t>
  </si>
  <si>
    <t xml:space="preserve">千早赤阪村</t>
  </si>
  <si>
    <t xml:space="preserve">神戸市</t>
  </si>
  <si>
    <t xml:space="preserve">姫路市</t>
  </si>
  <si>
    <t xml:space="preserve">尼崎市</t>
  </si>
  <si>
    <t xml:space="preserve">明石市</t>
  </si>
  <si>
    <t xml:space="preserve">西宮市</t>
  </si>
  <si>
    <t xml:space="preserve">洲本市</t>
  </si>
  <si>
    <t xml:space="preserve">芦屋市</t>
  </si>
  <si>
    <t xml:space="preserve">伊丹市</t>
  </si>
  <si>
    <t xml:space="preserve">相生市</t>
  </si>
  <si>
    <t xml:space="preserve">豊岡市</t>
  </si>
  <si>
    <t xml:space="preserve">加古川市</t>
  </si>
  <si>
    <t xml:space="preserve">赤穂市</t>
  </si>
  <si>
    <t xml:space="preserve">西脇市</t>
  </si>
  <si>
    <t xml:space="preserve">宝塚市</t>
  </si>
  <si>
    <t xml:space="preserve">三木市</t>
  </si>
  <si>
    <t xml:space="preserve">高砂市</t>
  </si>
  <si>
    <t xml:space="preserve">川西市</t>
  </si>
  <si>
    <t xml:space="preserve">小野市</t>
  </si>
  <si>
    <t xml:space="preserve">三田市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</si>
  <si>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</si>
  <si>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</si>
  <si>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</si>
  <si>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</si>
  <si>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</si>
  <si>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</si>
  <si>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</si>
  <si>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</si>
  <si>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</si>
  <si>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</si>
  <si>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猪名川町</t>
  </si>
  <si>
    <t xml:space="preserve">多可町</t>
  </si>
  <si>
    <t xml:space="preserve">稲美町</t>
  </si>
  <si>
    <t xml:space="preserve">播磨町</t>
  </si>
  <si>
    <t xml:space="preserve">市川町</t>
  </si>
  <si>
    <t xml:space="preserve">福崎町</t>
  </si>
  <si>
    <t xml:space="preserve">神河町</t>
  </si>
  <si>
    <t xml:space="preserve">上郡町</t>
  </si>
  <si>
    <t xml:space="preserve">佐用町</t>
  </si>
  <si>
    <t xml:space="preserve">香美町</t>
  </si>
  <si>
    <t xml:space="preserve">新温泉町</t>
  </si>
  <si>
    <t xml:space="preserve">奈良市</t>
  </si>
  <si>
    <t xml:space="preserve">大和高田市</t>
  </si>
  <si>
    <t xml:space="preserve">大和郡山市</t>
  </si>
  <si>
    <t xml:space="preserve">天理市</t>
  </si>
  <si>
    <t xml:space="preserve">橿原市</t>
  </si>
  <si>
    <t xml:space="preserve">桜井市</t>
  </si>
  <si>
    <t xml:space="preserve">五條市</t>
  </si>
  <si>
    <t xml:space="preserve">御所市</t>
  </si>
  <si>
    <t xml:space="preserve">生駒市</t>
  </si>
  <si>
    <t xml:space="preserve">香芝市</t>
  </si>
  <si>
    <t xml:space="preserve">葛城市</t>
  </si>
  <si>
    <t xml:space="preserve">宇陀市</t>
  </si>
  <si>
    <t xml:space="preserve">山添村</t>
  </si>
  <si>
    <t xml:space="preserve">平群町</t>
  </si>
  <si>
    <t xml:space="preserve">三郷町</t>
  </si>
  <si>
    <t xml:space="preserve">斑鳩町</t>
  </si>
  <si>
    <t xml:space="preserve">安堵町</t>
  </si>
  <si>
    <t xml:space="preserve">三宅町</t>
  </si>
  <si>
    <t xml:space="preserve">田原本町</t>
  </si>
  <si>
    <t xml:space="preserve">曽爾村</t>
  </si>
  <si>
    <t xml:space="preserve">御杖村</t>
  </si>
  <si>
    <t xml:space="preserve">高取町</t>
  </si>
  <si>
    <t xml:space="preserve">明日香村</t>
  </si>
  <si>
    <t xml:space="preserve">上牧町</t>
  </si>
  <si>
    <t xml:space="preserve">王寺町</t>
  </si>
  <si>
    <t xml:space="preserve">広陵町</t>
  </si>
  <si>
    <t xml:space="preserve">河合町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</si>
  <si>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</si>
  <si>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</si>
  <si>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</si>
  <si>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</si>
  <si>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</si>
  <si>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</si>
  <si>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</si>
  <si>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</si>
  <si>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</si>
  <si>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</si>
  <si>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和歌山市</t>
  </si>
  <si>
    <t xml:space="preserve">海南市</t>
  </si>
  <si>
    <t xml:space="preserve">橋本市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</si>
  <si>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</si>
  <si>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</si>
  <si>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</si>
  <si>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</si>
  <si>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</si>
  <si>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</si>
  <si>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</si>
  <si>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</si>
  <si>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</si>
  <si>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</si>
  <si>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</si>
  <si>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</si>
  <si>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</si>
  <si>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</si>
  <si>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</si>
  <si>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</si>
  <si>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</si>
  <si>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</si>
  <si>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</si>
  <si>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</si>
  <si>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</si>
  <si>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</si>
  <si>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</si>
  <si>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</si>
  <si>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</si>
  <si>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</si>
  <si>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</si>
  <si>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</si>
  <si>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</si>
  <si>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</si>
  <si>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</si>
  <si>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</si>
  <si>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</si>
  <si>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</si>
  <si>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</si>
  <si>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</si>
  <si>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</si>
  <si>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</si>
  <si>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</si>
  <si>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</si>
  <si>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</si>
  <si>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</si>
  <si>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</si>
  <si>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</si>
  <si>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</si>
  <si>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</si>
  <si>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</si>
  <si>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</si>
  <si>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</si>
  <si>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</si>
  <si>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</si>
  <si>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</si>
  <si>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</si>
  <si>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</si>
  <si>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</si>
  <si>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</si>
  <si>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</si>
  <si>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</si>
  <si>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</si>
  <si>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</si>
  <si>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岡山市</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</si>
  <si>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</si>
  <si>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</si>
  <si>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</si>
  <si>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</si>
  <si>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</si>
  <si>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</si>
  <si>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</si>
  <si>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</si>
  <si>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</si>
  <si>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</si>
  <si>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</si>
  <si>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</si>
  <si>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</si>
  <si>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</si>
  <si>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</si>
  <si>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</si>
  <si>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</si>
  <si>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</si>
  <si>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</si>
  <si>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</si>
  <si>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</si>
  <si>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</si>
  <si>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</si>
  <si>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</si>
  <si>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</si>
  <si>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</si>
  <si>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広島市</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</si>
  <si>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</si>
  <si>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</si>
  <si>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</si>
  <si>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</si>
  <si>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</si>
  <si>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</si>
  <si>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</si>
  <si>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</si>
  <si>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東広島市</t>
  </si>
  <si>
    <t xml:space="preserve">廿日市市</t>
  </si>
  <si>
    <t xml:space="preserve">安芸高田市</t>
  </si>
  <si>
    <t xml:space="preserve">江田島市</t>
  </si>
  <si>
    <t xml:space="preserve">府中町</t>
  </si>
  <si>
    <t xml:space="preserve">海田町</t>
  </si>
  <si>
    <t xml:space="preserve">熊野町</t>
  </si>
  <si>
    <t xml:space="preserve">坂町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</si>
  <si>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</si>
  <si>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</si>
  <si>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</si>
  <si>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</si>
  <si>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</si>
  <si>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</si>
  <si>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</si>
  <si>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</si>
  <si>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</si>
  <si>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</si>
  <si>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</si>
  <si>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</si>
  <si>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</si>
  <si>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</si>
  <si>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</si>
  <si>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</si>
  <si>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周南市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</si>
  <si>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</si>
  <si>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</si>
  <si>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</si>
  <si>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</si>
  <si>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</si>
  <si>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</si>
  <si>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</si>
  <si>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徳島市</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</si>
  <si>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</si>
  <si>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</si>
  <si>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</si>
  <si>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</si>
  <si>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</si>
  <si>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</si>
  <si>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</si>
  <si>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</si>
  <si>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</si>
  <si>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</si>
  <si>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</si>
  <si>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</si>
  <si>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</si>
  <si>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</si>
  <si>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</si>
  <si>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</si>
  <si>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</si>
  <si>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</si>
  <si>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</si>
  <si>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</si>
  <si>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</si>
  <si>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</si>
  <si>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</si>
  <si>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高松市</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</si>
  <si>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</si>
  <si>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</si>
  <si>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</si>
  <si>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</si>
  <si>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</si>
  <si>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</si>
  <si>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</si>
  <si>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</si>
  <si>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</si>
  <si>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</si>
  <si>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</si>
  <si>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</si>
  <si>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</si>
  <si>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</si>
  <si>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</si>
  <si>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</si>
  <si>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</si>
  <si>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</si>
  <si>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</si>
  <si>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</si>
  <si>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</si>
  <si>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</si>
  <si>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</si>
  <si>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</si>
  <si>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</si>
  <si>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</si>
  <si>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</si>
  <si>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</si>
  <si>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</si>
  <si>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</si>
  <si>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</si>
  <si>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</si>
  <si>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</si>
  <si>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</si>
  <si>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</si>
  <si>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</si>
  <si>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</si>
  <si>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</si>
  <si>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</si>
  <si>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</si>
  <si>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</si>
  <si>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</si>
  <si>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</si>
  <si>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</si>
  <si>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</si>
  <si>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</si>
  <si>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</si>
  <si>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</si>
  <si>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</si>
  <si>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</si>
  <si>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</si>
  <si>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</si>
  <si>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</si>
  <si>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</si>
  <si>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</si>
  <si>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</si>
  <si>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</si>
  <si>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</si>
  <si>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</si>
  <si>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</si>
  <si>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</si>
  <si>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</si>
  <si>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</si>
  <si>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</si>
  <si>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</si>
  <si>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</si>
  <si>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</si>
  <si>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</si>
  <si>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</si>
  <si>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北九州市</t>
  </si>
  <si>
    <t xml:space="preserve">福岡市</t>
  </si>
  <si>
    <t xml:space="preserve">大牟田市</t>
  </si>
  <si>
    <t xml:space="preserve">久留米市</t>
  </si>
  <si>
    <t xml:space="preserve">直方市</t>
  </si>
  <si>
    <t xml:space="preserve">飯塚市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</si>
  <si>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</si>
  <si>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</si>
  <si>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</si>
  <si>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</si>
  <si>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</si>
  <si>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</si>
  <si>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</si>
  <si>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</si>
  <si>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</si>
  <si>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筑紫野市</t>
  </si>
  <si>
    <t xml:space="preserve">春日市</t>
  </si>
  <si>
    <t xml:space="preserve">大野城市</t>
  </si>
  <si>
    <t xml:space="preserve">宗像市</t>
  </si>
  <si>
    <t xml:space="preserve">太宰府市</t>
  </si>
  <si>
    <t xml:space="preserve">古賀市</t>
  </si>
  <si>
    <t xml:space="preserve">福津市</t>
  </si>
  <si>
    <t xml:space="preserve">うきは市</t>
  </si>
  <si>
    <t xml:space="preserve">宮若市</t>
  </si>
  <si>
    <t xml:space="preserve">嘉麻市</t>
  </si>
  <si>
    <t xml:space="preserve">朝倉市</t>
  </si>
  <si>
    <t xml:space="preserve">みやま市</t>
  </si>
  <si>
    <t xml:space="preserve">糸島市</t>
  </si>
  <si>
    <t xml:space="preserve">那珂川市</t>
  </si>
  <si>
    <t xml:space="preserve">宇美町</t>
  </si>
  <si>
    <t xml:space="preserve">篠栗町</t>
  </si>
  <si>
    <t xml:space="preserve">志免町</t>
  </si>
  <si>
    <t xml:space="preserve">須恵町</t>
  </si>
  <si>
    <t xml:space="preserve">新宮町</t>
  </si>
  <si>
    <t xml:space="preserve">久山町</t>
  </si>
  <si>
    <t xml:space="preserve">粕屋町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</si>
  <si>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</si>
  <si>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</si>
  <si>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</si>
  <si>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</si>
  <si>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</si>
  <si>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</si>
  <si>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</si>
  <si>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</si>
  <si>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</si>
  <si>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</si>
  <si>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</si>
  <si>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</si>
  <si>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</si>
  <si>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</si>
  <si>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</si>
  <si>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</si>
  <si>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</si>
  <si>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</si>
  <si>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</si>
  <si>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</si>
  <si>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</si>
  <si>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</si>
  <si>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</si>
  <si>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</si>
  <si>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</si>
  <si>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</si>
  <si>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</si>
  <si>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</si>
  <si>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</si>
  <si>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</si>
  <si>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</si>
  <si>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</si>
  <si>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</si>
  <si>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</si>
  <si>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</si>
  <si>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</si>
  <si>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</si>
  <si>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</si>
  <si>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</si>
  <si>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</si>
  <si>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</si>
  <si>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</si>
  <si>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長崎市</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</si>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</sst>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4">
    <numFmt numFmtId="164" formatCode="General"/>
    <numFmt numFmtId="165" formatCode="0%"/>
    <numFmt numFmtId="166" formatCode="#,##0\ ;[RED]\(#,##0\)"/>
    <numFmt numFmtId="167" formatCode="@"/>
    <numFmt numFmtId="168" formatCode="#,##0\ "/>
    <numFmt numFmtId="169" formatCode="0.00\ "/>
    <numFmt numFmtId="170" formatCode="#,##0\ ;[RED]\-#,##0\ "/>
    <numFmt numFmtId="171" formatCode="0.00%"/>
    <numFmt numFmtId="172" formatCode="0.00"/>
    <numFmt numFmtId="173" formatCode="#,##0\ ;[RED]\(#,##0\)"/>
    <numFmt numFmtId="174" formatCode="0.000\ ;[RED]\(0.000\)"/>
    <numFmt numFmtId="175" formatCode="0\ ;[RED]\(0\)"/>
    <numFmt numFmtId="176" formatCode="0\ "/>
    <numFmt numFmtId="177" formatCode="0.0%"/>
  </numFmts>
  <fonts count="114">
    <font>
      <sz val="11"/>
      <name val="ＭＳ Ｐゴシック"/>
      <family val="3"/>
    </font>
    <font>
      <sz val="10"/>
      <name val="Arial"/>
      <family val="0"/>
    </font>
    <font>
      <sz val="10"/>
      <name val="Arial"/>
      <family val="0"/>
    </font>
    <font>
      <sz val="10"/>
      <name val="Arial"/>
      <family val="0"/>
    </font>
    <font>
      <sz val="11"/>
      <color rgb="FF000000"/>
      <name val="ＭＳ Ｐゴシック"/>
      <family val="3"/>
    </font>
    <font>
      <sz val="11"/>
      <color rgb="FFFFFFFF"/>
      <name val="ＭＳ Ｐゴシック"/>
      <family val="3"/>
    </font>
    <font>
      <sz val="11"/>
      <color rgb="FF993300"/>
      <name val="ＭＳ Ｐゴシック"/>
      <family val="3"/>
    </font>
    <font>
      <b val="true"/>
      <sz val="18"/>
      <color rgb="FF003366"/>
      <name val="ＭＳ Ｐゴシック"/>
      <family val="3"/>
    </font>
    <font>
      <b val="true"/>
      <sz val="11"/>
      <color rgb="FFFFFFFF"/>
      <name val="ＭＳ Ｐゴシック"/>
      <family val="3"/>
    </font>
    <font>
      <sz val="11"/>
      <color rgb="FFFF9900"/>
      <name val="ＭＳ Ｐゴシック"/>
      <family val="3"/>
    </font>
    <font>
      <sz val="11"/>
      <color rgb="FF333399"/>
      <name val="ＭＳ Ｐゴシック"/>
      <family val="3"/>
    </font>
    <font>
      <b val="true"/>
      <sz val="11"/>
      <color rgb="FF333333"/>
      <name val="ＭＳ Ｐゴシック"/>
      <family val="3"/>
    </font>
    <font>
      <sz val="11"/>
      <color rgb="FF800080"/>
      <name val="ＭＳ Ｐゴシック"/>
      <family val="3"/>
    </font>
    <font>
      <sz val="11"/>
      <color rgb="FF000000"/>
      <name val="ＭＳ Ｐゴシック"/>
      <family val="2"/>
    </font>
    <font>
      <sz val="8"/>
      <name val="ＭＳ Ｐゴシック"/>
      <family val="3"/>
    </font>
    <font>
      <sz val="11"/>
      <color rgb="FF008000"/>
      <name val="ＭＳ Ｐゴシック"/>
      <family val="3"/>
    </font>
    <font>
      <b val="true"/>
      <sz val="15"/>
      <color rgb="FF003366"/>
      <name val="ＭＳ Ｐゴシック"/>
      <family val="3"/>
    </font>
    <font>
      <b val="true"/>
      <sz val="13"/>
      <color rgb="FF003366"/>
      <name val="ＭＳ Ｐゴシック"/>
      <family val="3"/>
    </font>
    <font>
      <b val="true"/>
      <sz val="11"/>
      <color rgb="FF003366"/>
      <name val="ＭＳ Ｐゴシック"/>
      <family val="3"/>
    </font>
    <font>
      <b val="true"/>
      <sz val="11"/>
      <color rgb="FFFF9900"/>
      <name val="ＭＳ Ｐゴシック"/>
      <family val="3"/>
    </font>
    <font>
      <i val="true"/>
      <sz val="11"/>
      <color rgb="FF808080"/>
      <name val="ＭＳ Ｐゴシック"/>
      <family val="3"/>
    </font>
    <font>
      <sz val="11"/>
      <color rgb="FFFF0000"/>
      <name val="ＭＳ Ｐゴシック"/>
      <family val="3"/>
    </font>
    <font>
      <b val="true"/>
      <sz val="11"/>
      <color rgb="FF000000"/>
      <name val="ＭＳ Ｐゴシック"/>
      <family val="3"/>
    </font>
    <font>
      <sz val="14"/>
      <name val="ＭＳ Ｐゴシック"/>
      <family val="3"/>
    </font>
    <font>
      <sz val="11"/>
      <color rgb="FFA6A6A6"/>
      <name val="ＭＳ Ｐゴシック"/>
      <family val="3"/>
    </font>
    <font>
      <b val="true"/>
      <sz val="16"/>
      <name val="DejaVu Sans"/>
      <family val="2"/>
    </font>
    <font>
      <sz val="11"/>
      <color rgb="FFA6A6A6"/>
      <name val="DejaVu Sans"/>
      <family val="2"/>
    </font>
    <font>
      <b val="true"/>
      <sz val="12"/>
      <color rgb="FFFF0000"/>
      <name val="ＭＳ Ｐゴシック"/>
      <family val="3"/>
    </font>
    <font>
      <sz val="12"/>
      <color rgb="FF000000"/>
      <name val="DejaVu Sans"/>
      <family val="2"/>
    </font>
    <font>
      <sz val="12"/>
      <color rgb="FF000000"/>
      <name val="ＭＳ Ｐゴシック"/>
      <family val="3"/>
    </font>
    <font>
      <sz val="12"/>
      <color rgb="FFA6A6A6"/>
      <name val="ＭＳ Ｐゴシック"/>
      <family val="3"/>
    </font>
    <font>
      <sz val="12"/>
      <name val="DejaVu Sans"/>
      <family val="2"/>
    </font>
    <font>
      <sz val="12"/>
      <color rgb="FFFF0000"/>
      <name val="ＭＳ Ｐゴシック"/>
      <family val="3"/>
    </font>
    <font>
      <b val="true"/>
      <sz val="12"/>
      <color rgb="FF000000"/>
      <name val="DejaVu Sans"/>
      <family val="2"/>
    </font>
    <font>
      <sz val="11"/>
      <color rgb="FF000000"/>
      <name val="DejaVu Sans"/>
      <family val="2"/>
    </font>
    <font>
      <u val="single"/>
      <sz val="11"/>
      <color rgb="FF0000FF"/>
      <name val="ＭＳ Ｐゴシック"/>
      <family val="3"/>
    </font>
    <font>
      <sz val="10"/>
      <name val="DejaVu Sans"/>
      <family val="2"/>
    </font>
    <font>
      <b val="true"/>
      <sz val="12"/>
      <name val="ＭＳ Ｐゴシック"/>
      <family val="3"/>
    </font>
    <font>
      <sz val="10"/>
      <name val="ＭＳ Ｐゴシック"/>
      <family val="3"/>
    </font>
    <font>
      <sz val="15"/>
      <name val="ＭＳ Ｐゴシック"/>
      <family val="3"/>
    </font>
    <font>
      <sz val="10"/>
      <color rgb="FFA6A6A6"/>
      <name val="ＭＳ Ｐゴシック"/>
      <family val="3"/>
    </font>
    <font>
      <sz val="14"/>
      <color rgb="FF000000"/>
      <name val="ＭＳ Ｐゴシック"/>
      <family val="3"/>
    </font>
    <font>
      <sz val="8"/>
      <color rgb="FF000000"/>
      <name val="DejaVu Sans"/>
      <family val="2"/>
    </font>
    <font>
      <sz val="9"/>
      <color rgb="FF000000"/>
      <name val="DejaVu Sans"/>
      <family val="2"/>
    </font>
    <font>
      <b val="true"/>
      <sz val="8"/>
      <color rgb="FF000000"/>
      <name val="DejaVu Sans"/>
      <family val="2"/>
    </font>
    <font>
      <b val="true"/>
      <sz val="14"/>
      <color rgb="FF000000"/>
      <name val="DejaVu Sans"/>
      <family val="2"/>
    </font>
    <font>
      <b val="true"/>
      <sz val="14"/>
      <color rgb="FF000000"/>
      <name val="Calibri"/>
      <family val="2"/>
    </font>
    <font>
      <b val="true"/>
      <sz val="11"/>
      <color rgb="FF000000"/>
      <name val="DejaVu Sans"/>
      <family val="2"/>
    </font>
    <font>
      <sz val="14"/>
      <color rgb="FF000000"/>
      <name val="DejaVu Sans"/>
      <family val="2"/>
    </font>
    <font>
      <sz val="18"/>
      <color rgb="FFFF0000"/>
      <name val="メイリオ"/>
      <family val="3"/>
    </font>
    <font>
      <sz val="6"/>
      <color rgb="FF000000"/>
      <name val="DejaVu Sans"/>
      <family val="2"/>
    </font>
    <font>
      <sz val="13"/>
      <color rgb="FF000000"/>
      <name val="DejaVu Sans"/>
      <family val="2"/>
    </font>
    <font>
      <sz val="13"/>
      <color rgb="FF000000"/>
      <name val="ＭＳ Ｐゴシック"/>
      <family val="3"/>
    </font>
    <font>
      <sz val="10"/>
      <color rgb="FF000000"/>
      <name val="DejaVu Sans"/>
      <family val="2"/>
    </font>
    <font>
      <sz val="10"/>
      <color rgb="FF000000"/>
      <name val="ＭＳ Ｐゴシック"/>
      <family val="3"/>
    </font>
    <font>
      <sz val="10"/>
      <color rgb="FFFFFFFF"/>
      <name val="ＭＳ Ｐゴシック"/>
      <family val="3"/>
    </font>
    <font>
      <sz val="8"/>
      <color rgb="FF000000"/>
      <name val="ＭＳ Ｐゴシック"/>
      <family val="3"/>
    </font>
    <font>
      <sz val="9"/>
      <color rgb="FF000000"/>
      <name val="ＭＳ Ｐゴシック"/>
      <family val="3"/>
    </font>
    <font>
      <sz val="9"/>
      <name val="ＭＳ Ｐゴシック"/>
      <family val="3"/>
    </font>
    <font>
      <sz val="9"/>
      <name val="DejaVu Sans"/>
      <family val="2"/>
    </font>
    <font>
      <b val="true"/>
      <sz val="11"/>
      <name val="ＭＳ Ｐゴシック"/>
      <family val="3"/>
    </font>
    <font>
      <b val="true"/>
      <sz val="11"/>
      <name val="DejaVu Sans"/>
      <family val="2"/>
    </font>
    <font>
      <sz val="8"/>
      <name val="DejaVu Sans"/>
      <family val="2"/>
    </font>
    <font>
      <sz val="11"/>
      <name val="DejaVu Sans"/>
      <family val="2"/>
    </font>
    <font>
      <sz val="12"/>
      <name val="ＭＳ Ｐゴシック"/>
      <family val="3"/>
    </font>
    <font>
      <sz val="12"/>
      <color rgb="FFFFFFFF"/>
      <name val="ＭＳ Ｐゴシック"/>
      <family val="3"/>
    </font>
    <font>
      <sz val="9"/>
      <color rgb="FF7F7F7F"/>
      <name val="DejaVu Sans"/>
      <family val="2"/>
    </font>
    <font>
      <sz val="9"/>
      <color rgb="FF7F7F7F"/>
      <name val="ＭＳ Ｐゴシック"/>
      <family val="3"/>
    </font>
    <font>
      <b val="true"/>
      <sz val="12"/>
      <color rgb="FF000000"/>
      <name val="ＭＳ Ｐゴシック"/>
      <family val="3"/>
    </font>
    <font>
      <b val="true"/>
      <sz val="9"/>
      <color rgb="FF7F7F7F"/>
      <name val="ＭＳ Ｐゴシック"/>
      <family val="3"/>
    </font>
    <font>
      <b val="true"/>
      <sz val="9"/>
      <color rgb="FF000000"/>
      <name val="DejaVu Sans"/>
      <family val="2"/>
    </font>
    <font>
      <b val="true"/>
      <sz val="8"/>
      <color rgb="FF000000"/>
      <name val="ＭＳ Ｐゴシック"/>
      <family val="3"/>
    </font>
    <font>
      <b val="true"/>
      <sz val="10"/>
      <color rgb="FF000000"/>
      <name val="DejaVu Sans"/>
      <family val="2"/>
    </font>
    <font>
      <b val="true"/>
      <sz val="10"/>
      <color rgb="FF000000"/>
      <name val="ＭＳ Ｐゴシック"/>
      <family val="3"/>
    </font>
    <font>
      <u val="single"/>
      <sz val="9"/>
      <color rgb="FF000000"/>
      <name val="DejaVu Sans"/>
      <family val="2"/>
    </font>
    <font>
      <sz val="8.5"/>
      <color rgb="FF000000"/>
      <name val="ＭＳ Ｐゴシック"/>
      <family val="3"/>
    </font>
    <font>
      <sz val="8"/>
      <color rgb="FFFF0000"/>
      <name val="ＭＳ Ｐゴシック"/>
      <family val="3"/>
    </font>
    <font>
      <u val="single"/>
      <sz val="9"/>
      <color rgb="FF000000"/>
      <name val="ＭＳ Ｐゴシック"/>
      <family val="3"/>
    </font>
    <font>
      <b val="true"/>
      <sz val="9.5"/>
      <color rgb="FF000000"/>
      <name val="ＭＳ Ｐゴシック"/>
      <family val="3"/>
    </font>
    <font>
      <sz val="10"/>
      <color rgb="FF7F7F7F"/>
      <name val="ＭＳ Ｐゴシック"/>
      <family val="3"/>
    </font>
    <font>
      <b val="true"/>
      <sz val="9"/>
      <color rgb="FF000000"/>
      <name val="ＭＳ Ｐゴシック"/>
      <family val="3"/>
    </font>
    <font>
      <sz val="9"/>
      <color rgb="FF404040"/>
      <name val="ＭＳ Ｐゴシック"/>
      <family val="3"/>
    </font>
    <font>
      <b val="true"/>
      <sz val="9.5"/>
      <color rgb="FFFF0000"/>
      <name val="ＭＳ Ｐゴシック"/>
      <family val="3"/>
    </font>
    <font>
      <sz val="7"/>
      <color rgb="FF000000"/>
      <name val="ＭＳ Ｐゴシック"/>
      <family val="3"/>
    </font>
    <font>
      <sz val="7"/>
      <name val="ＭＳ Ｐゴシック"/>
      <family val="3"/>
    </font>
    <font>
      <sz val="10"/>
      <color rgb="FF404040"/>
      <name val="ＭＳ Ｐゴシック"/>
      <family val="3"/>
    </font>
    <font>
      <b val="true"/>
      <sz val="10"/>
      <name val="DejaVu Sans"/>
      <family val="2"/>
    </font>
    <font>
      <b val="true"/>
      <sz val="10"/>
      <name val="ＭＳ Ｐゴシック"/>
      <family val="3"/>
    </font>
    <font>
      <b val="true"/>
      <sz val="11"/>
      <color rgb="FFFF0000"/>
      <name val="ＭＳ Ｐゴシック"/>
      <family val="3"/>
    </font>
    <font>
      <b val="true"/>
      <sz val="10.5"/>
      <name val="DejaVu Sans"/>
      <family val="2"/>
    </font>
    <font>
      <sz val="10"/>
      <color rgb="FFFF0000"/>
      <name val="ＭＳ Ｐゴシック"/>
      <family val="3"/>
    </font>
    <font>
      <u val="single"/>
      <sz val="8"/>
      <color rgb="FFFF0000"/>
      <name val="ＭＳ Ｐゴシック"/>
      <family val="3"/>
    </font>
    <font>
      <b val="true"/>
      <sz val="10.5"/>
      <color rgb="FF000000"/>
      <name val="DejaVu Sans"/>
      <family val="2"/>
    </font>
    <font>
      <b val="true"/>
      <sz val="10.5"/>
      <color rgb="FF000000"/>
      <name val="ＭＳ Ｐゴシック"/>
      <family val="3"/>
    </font>
    <font>
      <sz val="10.5"/>
      <name val="ＭＳ Ｐゴシック"/>
      <family val="3"/>
    </font>
    <font>
      <sz val="10.5"/>
      <color rgb="FF000000"/>
      <name val="ＭＳ Ｐゴシック"/>
      <family val="3"/>
    </font>
    <font>
      <b val="true"/>
      <sz val="12"/>
      <name val="DejaVu Sans"/>
      <family val="2"/>
    </font>
    <font>
      <b val="true"/>
      <sz val="10.5"/>
      <name val="ＭＳ Ｐゴシック"/>
      <family val="3"/>
    </font>
    <font>
      <sz val="9"/>
      <color rgb="FF000000"/>
      <name val="MS P ゴシック"/>
      <family val="3"/>
    </font>
    <font>
      <sz val="9"/>
      <color rgb="FF000000"/>
      <name val="Times New Roman"/>
      <family val="1"/>
    </font>
    <font>
      <b val="true"/>
      <sz val="11"/>
      <color rgb="FF000000"/>
      <name val="Calibri"/>
      <family val="2"/>
    </font>
    <font>
      <b val="true"/>
      <sz val="10.5"/>
      <name val="Times New Roman"/>
      <family val="1"/>
    </font>
    <font>
      <sz val="11"/>
      <color rgb="FF808080"/>
      <name val="ＭＳ Ｐゴシック"/>
      <family val="3"/>
    </font>
    <font>
      <sz val="11"/>
      <name val="ＭＳ Ｐ明朝"/>
      <family val="1"/>
    </font>
    <font>
      <sz val="11.5"/>
      <color rgb="FF000000"/>
      <name val="ＭＳ Ｐゴシック"/>
      <family val="3"/>
    </font>
    <font>
      <sz val="11"/>
      <color rgb="FF808080"/>
      <name val="ＭＳ Ｐ明朝"/>
      <family val="1"/>
    </font>
    <font>
      <b val="true"/>
      <sz val="16"/>
      <name val="ＭＳ Ｐゴシック"/>
      <family val="3"/>
    </font>
    <font>
      <sz val="10"/>
      <color rgb="FF808080"/>
      <name val="ＭＳ Ｐゴシック"/>
      <family val="3"/>
    </font>
    <font>
      <sz val="10"/>
      <color rgb="FF808080"/>
      <name val="DejaVu Sans"/>
      <family val="2"/>
    </font>
    <font>
      <sz val="9"/>
      <color rgb="FF808080"/>
      <name val="ＭＳ Ｐゴシック"/>
      <family val="3"/>
    </font>
    <font>
      <sz val="9"/>
      <name val="ＭＳ Ｐ明朝"/>
      <family val="1"/>
    </font>
    <font>
      <b val="true"/>
      <sz val="16"/>
      <color rgb="FF000000"/>
      <name val="DejaVu Sans"/>
      <family val="2"/>
    </font>
    <font>
      <sz val="9"/>
      <name val="ＭＳ 明朝"/>
      <family val="1"/>
    </font>
    <font>
      <sz val="10"/>
      <name val="ＭＳ 明朝"/>
      <family val="1"/>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00FFFF"/>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C000"/>
        <bgColor rgb="FFFFCC00"/>
      </patternFill>
    </fill>
    <fill>
      <patternFill patternType="solid">
        <fgColor rgb="FFFFFFFF"/>
        <bgColor rgb="FFF2F2F2"/>
      </patternFill>
    </fill>
    <fill>
      <patternFill patternType="solid">
        <fgColor rgb="FFF2F2F2"/>
        <bgColor rgb="FFFDEADA"/>
      </patternFill>
    </fill>
    <fill>
      <patternFill patternType="solid">
        <fgColor rgb="FFFFF2CC"/>
        <bgColor rgb="FFFDEADA"/>
      </patternFill>
    </fill>
    <fill>
      <patternFill patternType="solid">
        <fgColor rgb="FF808080"/>
        <bgColor rgb="FF7F7F7F"/>
      </patternFill>
    </fill>
    <fill>
      <patternFill patternType="solid">
        <fgColor rgb="FFFDEADA"/>
        <bgColor rgb="FFFFF2CC"/>
      </patternFill>
    </fill>
    <fill>
      <patternFill patternType="solid">
        <fgColor rgb="FFFFE5FC"/>
        <bgColor rgb="FFFDEADA"/>
      </patternFill>
    </fill>
  </fills>
  <borders count="139">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style="thin"/>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right/>
      <top style="thin"/>
      <bottom style="thin"/>
      <diagonal/>
    </border>
    <border diagonalUp="false" diagonalDown="false">
      <left style="medium"/>
      <right style="medium"/>
      <top/>
      <bottom style="medium"/>
      <diagonal/>
    </border>
    <border diagonalUp="false" diagonalDown="false">
      <left style="thin"/>
      <right style="thin"/>
      <top style="thin"/>
      <bottom style="medium"/>
      <diagonal/>
    </border>
    <border diagonalUp="false" diagonalDown="false">
      <left style="thin"/>
      <right/>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right/>
      <top style="thin"/>
      <bottom/>
      <diagonal/>
    </border>
    <border diagonalUp="false" diagonalDown="false">
      <left style="thin"/>
      <right/>
      <top style="thin"/>
      <bottom style="hair"/>
      <diagonal/>
    </border>
    <border diagonalUp="false" diagonalDown="false">
      <left style="thin"/>
      <right/>
      <top/>
      <bottom/>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style="medium"/>
      <top style="thin"/>
      <bottom style="hair"/>
      <diagonal/>
    </border>
    <border diagonalUp="false" diagonalDown="false">
      <left/>
      <right style="thin"/>
      <top style="thin"/>
      <bottom/>
      <diagonal/>
    </border>
    <border diagonalUp="false" diagonalDown="false">
      <left style="hair"/>
      <right/>
      <top style="hair"/>
      <bottom style="hair"/>
      <diagonal/>
    </border>
    <border diagonalUp="false" diagonalDown="false">
      <left style="hair"/>
      <right/>
      <top style="hair"/>
      <bottom/>
      <diagonal/>
    </border>
    <border diagonalUp="false" diagonalDown="false">
      <left style="thin"/>
      <right style="hair"/>
      <top/>
      <bottom style="thin"/>
      <diagonal/>
    </border>
    <border diagonalUp="false" diagonalDown="false">
      <left style="hair"/>
      <right style="medium"/>
      <top style="hair"/>
      <bottom style="hair"/>
      <diagonal/>
    </border>
    <border diagonalUp="false" diagonalDown="false">
      <left style="hair"/>
      <right style="medium"/>
      <top style="hair"/>
      <bottom style="thin"/>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color rgb="FF808080"/>
      </left>
      <right/>
      <top style="thin">
        <color rgb="FF808080"/>
      </top>
      <bottom style="thin">
        <color rgb="FF808080"/>
      </bottom>
      <diagonal/>
    </border>
    <border diagonalUp="false" diagonalDown="false">
      <left style="thin"/>
      <right style="medium"/>
      <top/>
      <bottom style="thin"/>
      <diagonal/>
    </border>
    <border diagonalUp="false" diagonalDown="false">
      <left/>
      <right/>
      <top/>
      <bottom style="thin"/>
      <diagonal/>
    </border>
    <border diagonalUp="false" diagonalDown="false">
      <left style="thin"/>
      <right style="hair"/>
      <top style="medium"/>
      <bottom/>
      <diagonal/>
    </border>
    <border diagonalUp="false" diagonalDown="false">
      <left/>
      <right style="thin"/>
      <top/>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hair"/>
      <right/>
      <top style="hair"/>
      <bottom style="thin"/>
      <diagonal/>
    </border>
    <border diagonalUp="false" diagonalDown="false">
      <left/>
      <right style="thin"/>
      <top style="hair"/>
      <bottom style="thin"/>
      <diagonal/>
    </border>
    <border diagonalUp="false" diagonalDown="false">
      <left style="medium"/>
      <right/>
      <top/>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style="thin"/>
      <top/>
      <bottom style="thin"/>
      <diagonal/>
    </border>
    <border diagonalUp="false" diagonalDown="false">
      <left/>
      <right style="thin">
        <color rgb="FF7F7F7F"/>
      </right>
      <top style="thin">
        <color rgb="FF7F7F7F"/>
      </top>
      <bottom style="thin">
        <color rgb="FF7F7F7F"/>
      </bottom>
      <diagonal/>
    </border>
    <border diagonalUp="false" diagonalDown="false">
      <left style="thin"/>
      <right style="medium"/>
      <top/>
      <bottom/>
      <diagonal/>
    </border>
    <border diagonalUp="false" diagonalDown="false">
      <left style="medium"/>
      <right/>
      <top/>
      <bottom/>
      <diagonal/>
    </border>
    <border diagonalUp="false" diagonalDown="false">
      <left style="hair"/>
      <right style="thin"/>
      <top/>
      <bottom/>
      <diagonal/>
    </border>
    <border diagonalUp="false" diagonalDown="false">
      <left style="medium"/>
      <right/>
      <top style="medium"/>
      <bottom style="hair"/>
      <diagonal/>
    </border>
    <border diagonalUp="false" diagonalDown="false">
      <left style="hair"/>
      <right style="hair"/>
      <top style="medium"/>
      <bottom style="hair"/>
      <diagonal/>
    </border>
    <border diagonalUp="false" diagonalDown="false">
      <left style="medium"/>
      <right/>
      <top style="hair"/>
      <bottom/>
      <diagonal/>
    </border>
    <border diagonalUp="false" diagonalDown="false">
      <left style="hair"/>
      <right style="hair"/>
      <top style="hair"/>
      <bottom style="hair"/>
      <diagonal/>
    </border>
    <border diagonalUp="false" diagonalDown="false">
      <left style="medium"/>
      <right/>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top style="thin"/>
      <bottom style="hair"/>
      <diagonal/>
    </border>
    <border diagonalUp="false" diagonalDown="false">
      <left/>
      <right style="medium"/>
      <top style="hair"/>
      <bottom style="thin"/>
      <diagonal/>
    </border>
    <border diagonalUp="false" diagonalDown="false">
      <left/>
      <right/>
      <top style="hair"/>
      <bottom/>
      <diagonal/>
    </border>
    <border diagonalUp="false" diagonalDown="false">
      <left/>
      <right style="medium"/>
      <top/>
      <bottom style="thin"/>
      <diagonal/>
    </border>
    <border diagonalUp="false" diagonalDown="false">
      <left/>
      <right/>
      <top style="hair"/>
      <bottom style="medium"/>
      <diagonal/>
    </border>
    <border diagonalUp="false" diagonalDown="false">
      <left style="medium"/>
      <right style="medium"/>
      <top style="medium"/>
      <botto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hair"/>
      <diagonal/>
    </border>
    <border diagonalUp="false" diagonalDown="false">
      <left style="hair"/>
      <right style="hair"/>
      <top style="thin"/>
      <bottom style="hair"/>
      <diagonal/>
    </border>
    <border diagonalUp="false" diagonalDown="false">
      <left style="hair"/>
      <right style="hair"/>
      <top/>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thin">
        <color rgb="FF7F7F7F"/>
      </left>
      <right/>
      <top/>
      <bottom/>
      <diagonal/>
    </border>
    <border diagonalUp="false" diagonalDown="false">
      <left style="medium"/>
      <right/>
      <top style="medium"/>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top style="medium"/>
      <bottom/>
      <diagonal/>
    </border>
    <border diagonalUp="false" diagonalDown="false">
      <left style="medium"/>
      <right style="thin"/>
      <top/>
      <bottom style="thin"/>
      <diagonal/>
    </border>
    <border diagonalUp="false" diagonalDown="false">
      <left style="thin"/>
      <right/>
      <top style="thin"/>
      <bottom style="medium"/>
      <diagonal/>
    </border>
    <border diagonalUp="false" diagonalDown="false">
      <left/>
      <right style="medium"/>
      <top style="medium"/>
      <bottom style="medium"/>
      <diagonal/>
    </border>
    <border diagonalUp="false" diagonalDown="false">
      <left style="medium"/>
      <right/>
      <top style="thin"/>
      <bottom style="medium"/>
      <diagonal/>
    </border>
    <border diagonalUp="false" diagonalDown="false">
      <left/>
      <right style="medium"/>
      <top style="thin"/>
      <bottom style="thin"/>
      <diagonal/>
    </border>
    <border diagonalUp="false" diagonalDown="false">
      <left/>
      <right style="medium"/>
      <top style="medium"/>
      <bottom style="thin"/>
      <diagonal/>
    </border>
    <border diagonalUp="false" diagonalDown="false">
      <left/>
      <right/>
      <top style="medium"/>
      <bottom style="thin"/>
      <diagonal/>
    </border>
    <border diagonalUp="false" diagonalDown="false">
      <left style="medium"/>
      <right/>
      <top style="thin"/>
      <bottom style="thin"/>
      <diagonal/>
    </border>
    <border diagonalUp="false" diagonalDown="false">
      <left/>
      <right style="medium"/>
      <top style="thin"/>
      <bottom style="medium"/>
      <diagonal/>
    </border>
    <border diagonalUp="false" diagonalDown="false">
      <left/>
      <right style="medium"/>
      <top style="thin"/>
      <bottom/>
      <diagonal/>
    </border>
    <border diagonalUp="false" diagonalDown="false">
      <left style="thin"/>
      <right style="medium"/>
      <top style="thin"/>
      <bottom/>
      <diagonal/>
    </border>
    <border diagonalUp="false" diagonalDown="false">
      <left style="medium"/>
      <right/>
      <top style="thin"/>
      <botto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right/>
      <top style="thin"/>
      <bottom style="medium"/>
      <diagonal/>
    </border>
  </borders>
  <cellStyleXfs count="75">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5"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5" fillId="4" borderId="0" applyFont="true" applyBorder="false" applyAlignment="true" applyProtection="false">
      <alignment horizontal="general" vertical="center" textRotation="0" wrapText="false" indent="0" shrinkToFit="false"/>
    </xf>
    <xf numFmtId="164" fontId="16" fillId="0" borderId="6" applyFont="true" applyBorder="true" applyAlignment="true" applyProtection="false">
      <alignment horizontal="general" vertical="center" textRotation="0" wrapText="false" indent="0" shrinkToFit="false"/>
    </xf>
    <xf numFmtId="164" fontId="17" fillId="0" borderId="7" applyFont="true" applyBorder="true" applyAlignment="true" applyProtection="false">
      <alignment horizontal="general" vertical="center" textRotation="0" wrapText="false" indent="0" shrinkToFit="false"/>
    </xf>
    <xf numFmtId="164" fontId="18" fillId="0" borderId="8" applyFont="true" applyBorder="true" applyAlignment="true" applyProtection="false">
      <alignment horizontal="general" vertical="center" textRotation="0" wrapText="false" indent="0" shrinkToFit="false"/>
    </xf>
    <xf numFmtId="164" fontId="18" fillId="0" borderId="0" applyFont="true" applyBorder="false" applyAlignment="true" applyProtection="false">
      <alignment horizontal="general" vertical="center" textRotation="0" wrapText="false" indent="0" shrinkToFit="false"/>
    </xf>
    <xf numFmtId="164" fontId="19" fillId="23" borderId="4"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707">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3"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center" textRotation="0" wrapText="true" indent="0" shrinkToFit="false"/>
      <protection locked="true" hidden="false"/>
    </xf>
    <xf numFmtId="164" fontId="29" fillId="0" borderId="0" xfId="0" applyFont="true" applyBorder="false" applyAlignment="false" applyProtection="true">
      <alignment horizontal="general" vertical="center" textRotation="0" wrapText="false" indent="0" shrinkToFit="false"/>
      <protection locked="true" hidden="false"/>
    </xf>
    <xf numFmtId="164" fontId="30" fillId="0" borderId="0" xfId="0" applyFont="true" applyBorder="false" applyAlignment="false" applyProtection="true">
      <alignment horizontal="general" vertical="center" textRotation="0" wrapText="false" indent="0" shrinkToFit="false"/>
      <protection locked="true" hidden="false"/>
    </xf>
    <xf numFmtId="164" fontId="31" fillId="0" borderId="0"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false" applyAlignment="true" applyProtection="true">
      <alignment horizontal="general" vertical="center" textRotation="0" wrapText="true" indent="0" shrinkToFit="false"/>
      <protection locked="true" hidden="false"/>
    </xf>
    <xf numFmtId="164" fontId="32" fillId="0" borderId="0" xfId="0" applyFont="true" applyBorder="false" applyAlignment="false" applyProtection="true">
      <alignment horizontal="general" vertical="center" textRotation="0" wrapText="false" indent="0" shrinkToFit="false"/>
      <protection locked="true" hidden="false"/>
    </xf>
    <xf numFmtId="164" fontId="33"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4" fontId="34" fillId="0" borderId="10" xfId="0" applyFont="true" applyBorder="true" applyAlignment="true" applyProtection="true">
      <alignment horizontal="center" vertical="center" textRotation="0" wrapText="false" indent="0" shrinkToFit="false"/>
      <protection locked="true" hidden="false"/>
    </xf>
    <xf numFmtId="164" fontId="34" fillId="22" borderId="11" xfId="0" applyFont="true" applyBorder="true" applyAlignment="true" applyProtection="true">
      <alignment horizontal="left" vertical="center" textRotation="0" wrapText="false" indent="0" shrinkToFit="false"/>
      <protection locked="false" hidden="false"/>
    </xf>
    <xf numFmtId="164" fontId="34" fillId="0" borderId="12" xfId="0" applyFont="true" applyBorder="true" applyAlignment="false" applyProtection="true">
      <alignment horizontal="general" vertical="center" textRotation="0" wrapText="false" indent="0" shrinkToFit="false"/>
      <protection locked="true" hidden="false"/>
    </xf>
    <xf numFmtId="164" fontId="34" fillId="0" borderId="13" xfId="0" applyFont="true" applyBorder="true" applyAlignment="true" applyProtection="true">
      <alignment horizontal="left" vertical="center" textRotation="0" wrapText="false" indent="0" shrinkToFit="false"/>
      <protection locked="true" hidden="false"/>
    </xf>
    <xf numFmtId="164" fontId="34" fillId="22" borderId="1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false" applyProtection="true">
      <alignment horizontal="general" vertical="center" textRotation="0" wrapText="false" indent="0" shrinkToFit="false"/>
      <protection locked="true" hidden="false"/>
    </xf>
    <xf numFmtId="164" fontId="34" fillId="22" borderId="16" xfId="0" applyFont="true" applyBorder="true" applyAlignment="true" applyProtection="true">
      <alignment horizontal="left" vertical="center" textRotation="0" wrapText="false" indent="0" shrinkToFit="false"/>
      <protection locked="false" hidden="false"/>
    </xf>
    <xf numFmtId="164" fontId="4" fillId="22" borderId="17" xfId="0" applyFont="true" applyBorder="true" applyAlignment="true" applyProtection="true">
      <alignment horizontal="center" vertical="center" textRotation="0" wrapText="false" indent="0" shrinkToFit="false"/>
      <protection locked="false" hidden="false"/>
    </xf>
    <xf numFmtId="164" fontId="4" fillId="22" borderId="18" xfId="0" applyFont="true" applyBorder="true" applyAlignment="true" applyProtection="true">
      <alignment horizontal="center" vertical="center" textRotation="0" wrapText="false" indent="0" shrinkToFit="false"/>
      <protection locked="false" hidden="false"/>
    </xf>
    <xf numFmtId="164" fontId="34" fillId="0" borderId="18" xfId="0" applyFont="true" applyBorder="true" applyAlignment="false" applyProtection="true">
      <alignment horizontal="general" vertical="center" textRotation="0" wrapText="false" indent="0" shrinkToFit="false"/>
      <protection locked="true" hidden="false"/>
    </xf>
    <xf numFmtId="164" fontId="4" fillId="22" borderId="19" xfId="0" applyFont="true" applyBorder="true" applyAlignment="true" applyProtection="true">
      <alignment horizontal="center" vertical="center" textRotation="0" wrapText="false" indent="0" shrinkToFit="false"/>
      <protection locked="false" hidden="false"/>
    </xf>
    <xf numFmtId="164" fontId="4" fillId="0" borderId="20" xfId="0" applyFont="true" applyBorder="true" applyAlignment="false" applyProtection="true">
      <alignment horizontal="general" vertical="center" textRotation="0" wrapText="false" indent="0" shrinkToFit="false"/>
      <protection locked="true" hidden="false"/>
    </xf>
    <xf numFmtId="164" fontId="4" fillId="0" borderId="21" xfId="0" applyFont="true" applyBorder="true" applyAlignment="false" applyProtection="true">
      <alignment horizontal="general" vertical="center" textRotation="0" wrapText="false" indent="0" shrinkToFit="false"/>
      <protection locked="true" hidden="false"/>
    </xf>
    <xf numFmtId="164" fontId="4" fillId="0" borderId="22" xfId="0" applyFont="true" applyBorder="true" applyAlignment="false" applyProtection="true">
      <alignment horizontal="general" vertical="center" textRotation="0" wrapText="false" indent="0" shrinkToFit="false"/>
      <protection locked="true" hidden="false"/>
    </xf>
    <xf numFmtId="164" fontId="34" fillId="22" borderId="23" xfId="0" applyFont="true" applyBorder="true" applyAlignment="true" applyProtection="true">
      <alignment horizontal="left" vertical="center" textRotation="0" wrapText="false" indent="0" shrinkToFit="false"/>
      <protection locked="false" hidden="false"/>
    </xf>
    <xf numFmtId="164" fontId="34" fillId="0" borderId="10" xfId="0" applyFont="true" applyBorder="true" applyAlignment="true" applyProtection="true">
      <alignment horizontal="general" vertical="center" textRotation="0" wrapText="true" indent="0" shrinkToFit="true"/>
      <protection locked="true" hidden="false"/>
    </xf>
    <xf numFmtId="164" fontId="34" fillId="0" borderId="10" xfId="0" applyFont="true" applyBorder="true" applyAlignment="true" applyProtection="true">
      <alignment horizontal="general" vertical="center" textRotation="0" wrapText="false" indent="0" shrinkToFit="false"/>
      <protection locked="true" hidden="false"/>
    </xf>
    <xf numFmtId="164" fontId="4" fillId="22" borderId="2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true" applyProtection="true">
      <alignment horizontal="general" vertical="center" textRotation="0" wrapText="false" indent="0" shrinkToFit="true"/>
      <protection locked="true" hidden="false"/>
    </xf>
    <xf numFmtId="164" fontId="4" fillId="0" borderId="13" xfId="0" applyFont="true" applyBorder="true" applyAlignment="true" applyProtection="true">
      <alignment horizontal="left" vertical="center" textRotation="0" wrapText="false" indent="0" shrinkToFit="false"/>
      <protection locked="true" hidden="false"/>
    </xf>
    <xf numFmtId="164" fontId="35" fillId="22" borderId="25" xfId="20" applyFont="tru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36" fillId="0" borderId="10" xfId="0" applyFont="true" applyBorder="true" applyAlignment="true" applyProtection="true">
      <alignment horizontal="left" vertical="center" textRotation="0" wrapText="true" indent="0" shrinkToFit="false"/>
      <protection locked="true" hidden="false"/>
    </xf>
    <xf numFmtId="164" fontId="37" fillId="24" borderId="11" xfId="0" applyFont="true" applyBorder="true" applyAlignment="true" applyProtection="true">
      <alignment horizontal="center" vertical="center" textRotation="0" wrapText="false" indent="0" shrinkToFit="false"/>
      <protection locked="true" hidden="false"/>
    </xf>
    <xf numFmtId="164" fontId="36" fillId="0" borderId="0" xfId="0" applyFont="true" applyBorder="false" applyAlignment="true" applyProtection="true">
      <alignment horizontal="left" vertical="center" textRotation="0" wrapText="false" indent="0" shrinkToFit="false"/>
      <protection locked="true" hidden="false"/>
    </xf>
    <xf numFmtId="164" fontId="38" fillId="0" borderId="0" xfId="0" applyFont="true" applyBorder="false" applyAlignment="true" applyProtection="true">
      <alignment horizontal="left" vertical="center" textRotation="0" wrapText="true" indent="0" shrinkToFit="false"/>
      <protection locked="true" hidden="false"/>
    </xf>
    <xf numFmtId="164" fontId="39" fillId="0" borderId="0" xfId="0" applyFont="true" applyBorder="false" applyAlignment="false" applyProtection="true">
      <alignment horizontal="general" vertical="center" textRotation="0" wrapText="false" indent="0" shrinkToFit="false"/>
      <protection locked="true" hidden="false"/>
    </xf>
    <xf numFmtId="164" fontId="40" fillId="0" borderId="0" xfId="0" applyFont="true" applyBorder="false" applyAlignment="true" applyProtection="true">
      <alignment horizontal="left" vertical="center" textRotation="0" wrapText="true" indent="0" shrinkToFit="false"/>
      <protection locked="true" hidden="false"/>
    </xf>
    <xf numFmtId="164" fontId="38" fillId="25" borderId="0" xfId="0" applyFont="true" applyBorder="false" applyAlignment="true" applyProtection="true">
      <alignment horizontal="left" vertical="center" textRotation="0" wrapText="true" indent="0" shrinkToFit="false"/>
      <protection locked="true" hidden="false"/>
    </xf>
    <xf numFmtId="164" fontId="36" fillId="0" borderId="13" xfId="0" applyFont="true" applyBorder="true" applyAlignment="false" applyProtection="true">
      <alignment horizontal="general" vertical="center" textRotation="0" wrapText="false" indent="0" shrinkToFit="false"/>
      <protection locked="true" hidden="false"/>
    </xf>
    <xf numFmtId="164" fontId="38" fillId="0" borderId="26" xfId="0" applyFont="true" applyBorder="true" applyAlignment="false" applyProtection="true">
      <alignment horizontal="general" vertical="center" textRotation="0" wrapText="false" indent="0" shrinkToFit="false"/>
      <protection locked="true" hidden="false"/>
    </xf>
    <xf numFmtId="164" fontId="38" fillId="0" borderId="10" xfId="0" applyFont="true" applyBorder="true" applyAlignment="true" applyProtection="true">
      <alignment horizontal="center" vertical="center" textRotation="0" wrapText="false" indent="0" shrinkToFit="false"/>
      <protection locked="true" hidden="false"/>
    </xf>
    <xf numFmtId="164" fontId="36" fillId="0" borderId="13" xfId="0" applyFont="true" applyBorder="true" applyAlignment="true" applyProtection="true">
      <alignment horizontal="center" vertical="center" textRotation="0" wrapText="false" indent="0" shrinkToFit="false"/>
      <protection locked="true" hidden="false"/>
    </xf>
    <xf numFmtId="164" fontId="37" fillId="22" borderId="11" xfId="0" applyFont="true" applyBorder="true" applyAlignment="true" applyProtection="true">
      <alignment horizontal="center" vertical="center" textRotation="0" wrapText="false" indent="0" shrinkToFit="false"/>
      <protection locked="false" hidden="false"/>
    </xf>
    <xf numFmtId="164" fontId="37" fillId="22" borderId="27" xfId="0" applyFont="true" applyBorder="true" applyAlignment="true" applyProtection="true">
      <alignment horizontal="center" vertical="center" textRotation="0" wrapText="false" indent="0" shrinkToFit="false"/>
      <protection locked="false" hidden="false"/>
    </xf>
    <xf numFmtId="164" fontId="4" fillId="0" borderId="0" xfId="0" applyFont="true" applyBorder="false" applyAlignment="true" applyProtection="true">
      <alignment horizontal="right" vertical="top"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34" fillId="0" borderId="28" xfId="0" applyFont="true" applyBorder="true" applyAlignment="true" applyProtection="true">
      <alignment horizontal="center" vertical="center" textRotation="0" wrapText="false" indent="0" shrinkToFit="false"/>
      <protection locked="true" hidden="false"/>
    </xf>
    <xf numFmtId="164" fontId="34" fillId="0" borderId="10" xfId="0" applyFont="true" applyBorder="true" applyAlignment="true" applyProtection="true">
      <alignment horizontal="center" vertical="center" textRotation="0" wrapText="true" indent="0" shrinkToFit="false"/>
      <protection locked="true" hidden="false"/>
    </xf>
    <xf numFmtId="164" fontId="34" fillId="0" borderId="28" xfId="0" applyFont="true" applyBorder="true" applyAlignment="true" applyProtection="true">
      <alignment horizontal="center" vertical="center" textRotation="0" wrapText="true" indent="0" shrinkToFit="false"/>
      <protection locked="true" hidden="false"/>
    </xf>
    <xf numFmtId="164" fontId="4" fillId="0" borderId="29" xfId="0" applyFont="true" applyBorder="true" applyAlignment="true" applyProtection="true">
      <alignment horizontal="center" vertical="center" textRotation="0" wrapText="false" indent="0" shrinkToFit="false"/>
      <protection locked="true" hidden="false"/>
    </xf>
    <xf numFmtId="167" fontId="41" fillId="22" borderId="30" xfId="0" applyFont="true" applyBorder="true" applyAlignment="true" applyProtection="true">
      <alignment horizontal="center" vertical="center" textRotation="0" wrapText="false" indent="0" shrinkToFit="false"/>
      <protection locked="false" hidden="false"/>
    </xf>
    <xf numFmtId="164" fontId="34" fillId="22" borderId="31" xfId="0" applyFont="true" applyBorder="true" applyAlignment="true" applyProtection="true">
      <alignment horizontal="general" vertical="center" textRotation="0" wrapText="true" indent="0" shrinkToFit="false"/>
      <protection locked="false" hidden="false"/>
    </xf>
    <xf numFmtId="164" fontId="34" fillId="22" borderId="15" xfId="0" applyFont="true" applyBorder="true" applyAlignment="true" applyProtection="true">
      <alignment horizontal="general" vertical="center" textRotation="0" wrapText="false" indent="0" shrinkToFit="false"/>
      <protection locked="false" hidden="false"/>
    </xf>
    <xf numFmtId="164" fontId="34" fillId="22" borderId="15" xfId="0" applyFont="true" applyBorder="true" applyAlignment="true" applyProtection="true">
      <alignment horizontal="general" vertical="center" textRotation="0" wrapText="true" indent="0" shrinkToFit="false"/>
      <protection locked="false" hidden="false"/>
    </xf>
    <xf numFmtId="164" fontId="42" fillId="22" borderId="15" xfId="0" applyFont="true" applyBorder="true" applyAlignment="true" applyProtection="true">
      <alignment horizontal="general" vertical="center" textRotation="0" wrapText="true" indent="0" shrinkToFit="false"/>
      <protection locked="false" hidden="false"/>
    </xf>
    <xf numFmtId="164" fontId="34" fillId="22" borderId="32" xfId="0" applyFont="true" applyBorder="true" applyAlignment="true" applyProtection="true">
      <alignment horizontal="general" vertical="center" textRotation="0" wrapText="true" indent="0" shrinkToFit="false"/>
      <protection locked="false" hidden="false"/>
    </xf>
    <xf numFmtId="168" fontId="4" fillId="0" borderId="33"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false" applyProtection="true">
      <alignment horizontal="general" vertical="center" textRotation="0" wrapText="false" indent="0" shrinkToFit="false"/>
      <protection locked="true" hidden="false"/>
    </xf>
    <xf numFmtId="164" fontId="4" fillId="0" borderId="13" xfId="0" applyFont="true" applyBorder="true" applyAlignment="true" applyProtection="true">
      <alignment horizontal="center" vertical="center" textRotation="0" wrapText="false" indent="0" shrinkToFit="false"/>
      <protection locked="true" hidden="false"/>
    </xf>
    <xf numFmtId="167" fontId="41" fillId="22" borderId="34" xfId="0" applyFont="true" applyBorder="true" applyAlignment="true" applyProtection="true">
      <alignment horizontal="center" vertical="center" textRotation="0" wrapText="false" indent="0" shrinkToFit="false"/>
      <protection locked="false" hidden="false"/>
    </xf>
    <xf numFmtId="164" fontId="34" fillId="22" borderId="10" xfId="0" applyFont="true" applyBorder="true" applyAlignment="true" applyProtection="true">
      <alignment horizontal="general" vertical="center" textRotation="0" wrapText="true" indent="0" shrinkToFit="false"/>
      <protection locked="false" hidden="false"/>
    </xf>
    <xf numFmtId="164" fontId="34" fillId="22" borderId="35" xfId="0" applyFont="true" applyBorder="true" applyAlignment="true" applyProtection="true">
      <alignment horizontal="general" vertical="center" textRotation="0" wrapText="true" indent="0" shrinkToFit="false"/>
      <protection locked="false" hidden="false"/>
    </xf>
    <xf numFmtId="164" fontId="0" fillId="25" borderId="0" xfId="0" applyFont="false" applyBorder="false" applyAlignment="false" applyProtection="true">
      <alignment horizontal="general" vertical="center" textRotation="0" wrapText="false" indent="0" shrinkToFit="false"/>
      <protection locked="true" hidden="false"/>
    </xf>
    <xf numFmtId="164" fontId="34" fillId="25" borderId="0" xfId="0" applyFont="true" applyBorder="false" applyAlignment="false" applyProtection="true">
      <alignment horizontal="general" vertical="center" textRotation="0" wrapText="false" indent="0" shrinkToFit="false"/>
      <protection locked="true" hidden="false"/>
    </xf>
    <xf numFmtId="164" fontId="34" fillId="25" borderId="10" xfId="0" applyFont="true" applyBorder="true" applyAlignment="true" applyProtection="true">
      <alignment horizontal="center" vertical="center" textRotation="0" wrapText="false" indent="0" shrinkToFit="false"/>
      <protection locked="true" hidden="false"/>
    </xf>
    <xf numFmtId="164" fontId="4" fillId="25" borderId="10" xfId="0" applyFont="true" applyBorder="true" applyAlignment="true" applyProtection="true">
      <alignment horizontal="center" vertical="center" textRotation="0" wrapText="false" indent="0" shrinkToFit="false"/>
      <protection locked="true" hidden="false"/>
    </xf>
    <xf numFmtId="164" fontId="51" fillId="25" borderId="0" xfId="0" applyFont="true" applyBorder="true" applyAlignment="true" applyProtection="true">
      <alignment horizontal="center" vertical="center" textRotation="0" wrapText="false" indent="0" shrinkToFit="false"/>
      <protection locked="true" hidden="false"/>
    </xf>
    <xf numFmtId="164" fontId="52" fillId="25" borderId="0" xfId="0" applyFont="true" applyBorder="false" applyAlignment="true" applyProtection="true">
      <alignment horizontal="center" vertical="center" textRotation="0" wrapText="false" indent="0" shrinkToFit="false"/>
      <protection locked="true" hidden="false"/>
    </xf>
    <xf numFmtId="164" fontId="33" fillId="25" borderId="0" xfId="0" applyFont="true" applyBorder="false" applyAlignment="false" applyProtection="true">
      <alignment horizontal="general" vertical="center" textRotation="0" wrapText="false" indent="0" shrinkToFit="false"/>
      <protection locked="true" hidden="false"/>
    </xf>
    <xf numFmtId="164" fontId="38" fillId="25" borderId="0" xfId="0" applyFont="true" applyBorder="false" applyAlignment="false" applyProtection="true">
      <alignment horizontal="general" vertical="center" textRotation="0" wrapText="false" indent="0" shrinkToFit="false"/>
      <protection locked="true" hidden="false"/>
    </xf>
    <xf numFmtId="164" fontId="53" fillId="25" borderId="36" xfId="0" applyFont="true" applyBorder="true" applyAlignment="true" applyProtection="true">
      <alignment horizontal="center" vertical="center" textRotation="0" wrapText="false" indent="0" shrinkToFit="false"/>
      <protection locked="true" hidden="false"/>
    </xf>
    <xf numFmtId="164" fontId="54" fillId="25" borderId="37" xfId="0" applyFont="true" applyBorder="true" applyAlignment="true" applyProtection="true">
      <alignment horizontal="general" vertical="center" textRotation="0" wrapText="false" indent="0" shrinkToFit="false"/>
      <protection locked="true" hidden="false"/>
    </xf>
    <xf numFmtId="164" fontId="38" fillId="0" borderId="0" xfId="0" applyFont="true" applyBorder="false" applyAlignment="false" applyProtection="true">
      <alignment horizontal="general" vertical="center" textRotation="0" wrapText="false" indent="0" shrinkToFit="false"/>
      <protection locked="true" hidden="false"/>
    </xf>
    <xf numFmtId="164" fontId="53" fillId="25" borderId="29" xfId="0" applyFont="true" applyBorder="true" applyAlignment="true" applyProtection="true">
      <alignment horizontal="center" vertical="center" textRotation="0" wrapText="false" indent="0" shrinkToFit="false"/>
      <protection locked="true" hidden="false"/>
    </xf>
    <xf numFmtId="164" fontId="54" fillId="25" borderId="38" xfId="0" applyFont="true" applyBorder="true" applyAlignment="true" applyProtection="true">
      <alignment horizontal="general" vertical="center" textRotation="0" wrapText="true" indent="0" shrinkToFit="false"/>
      <protection locked="true" hidden="false"/>
    </xf>
    <xf numFmtId="164" fontId="53" fillId="25" borderId="13" xfId="0" applyFont="true" applyBorder="true" applyAlignment="true" applyProtection="true">
      <alignment horizontal="center" vertical="center" textRotation="0" wrapText="true" indent="0" shrinkToFit="false"/>
      <protection locked="true" hidden="false"/>
    </xf>
    <xf numFmtId="164" fontId="53" fillId="25" borderId="36" xfId="0" applyFont="true" applyBorder="true" applyAlignment="false" applyProtection="true">
      <alignment horizontal="general" vertical="center" textRotation="0" wrapText="false" indent="0" shrinkToFit="false"/>
      <protection locked="true" hidden="false"/>
    </xf>
    <xf numFmtId="164" fontId="54" fillId="25" borderId="39" xfId="0" applyFont="true" applyBorder="true" applyAlignment="true" applyProtection="true">
      <alignment horizontal="general" vertical="center" textRotation="0" wrapText="false" indent="0" shrinkToFit="false"/>
      <protection locked="true" hidden="false"/>
    </xf>
    <xf numFmtId="164" fontId="54" fillId="25" borderId="13" xfId="0" applyFont="true" applyBorder="true" applyAlignment="false" applyProtection="true">
      <alignment horizontal="general" vertical="center" textRotation="0" wrapText="false" indent="0" shrinkToFit="false"/>
      <protection locked="true" hidden="false"/>
    </xf>
    <xf numFmtId="164" fontId="54" fillId="25" borderId="26" xfId="0" applyFont="true" applyBorder="true" applyAlignment="false" applyProtection="true">
      <alignment horizontal="general" vertical="center" textRotation="0" wrapText="false" indent="0" shrinkToFit="false"/>
      <protection locked="true" hidden="false"/>
    </xf>
    <xf numFmtId="164" fontId="38" fillId="25" borderId="26" xfId="0" applyFont="true" applyBorder="true" applyAlignment="false" applyProtection="true">
      <alignment horizontal="general" vertical="center" textRotation="0" wrapText="false" indent="0" shrinkToFit="false"/>
      <protection locked="true" hidden="false"/>
    </xf>
    <xf numFmtId="164" fontId="54" fillId="25" borderId="22" xfId="0" applyFont="true" applyBorder="true" applyAlignment="true" applyProtection="true">
      <alignment horizontal="general" vertical="center" textRotation="0" wrapText="false" indent="0" shrinkToFit="false"/>
      <protection locked="true" hidden="false"/>
    </xf>
    <xf numFmtId="164" fontId="54" fillId="25" borderId="15" xfId="0" applyFont="true" applyBorder="true" applyAlignment="true" applyProtection="true">
      <alignment horizontal="general" vertical="center" textRotation="0" wrapText="false" indent="0" shrinkToFit="false"/>
      <protection locked="true" hidden="false"/>
    </xf>
    <xf numFmtId="164" fontId="53" fillId="25" borderId="40" xfId="0" applyFont="true" applyBorder="true" applyAlignment="true" applyProtection="true">
      <alignment horizontal="center" vertical="center" textRotation="0" wrapText="true" indent="0" shrinkToFit="false"/>
      <protection locked="true" hidden="false"/>
    </xf>
    <xf numFmtId="164" fontId="55" fillId="0" borderId="0" xfId="0" applyFont="true" applyBorder="false" applyAlignment="false" applyProtection="true">
      <alignment horizontal="general" vertical="center" textRotation="0" wrapText="false" indent="0" shrinkToFit="false"/>
      <protection locked="true" hidden="false"/>
    </xf>
    <xf numFmtId="164" fontId="53" fillId="25" borderId="41" xfId="0" applyFont="true" applyBorder="true" applyAlignment="true" applyProtection="true">
      <alignment horizontal="center" vertical="center" textRotation="0" wrapText="true" indent="0" shrinkToFit="false"/>
      <protection locked="true" hidden="false"/>
    </xf>
    <xf numFmtId="164" fontId="53" fillId="25" borderId="10" xfId="0" applyFont="true" applyBorder="true" applyAlignment="true" applyProtection="true">
      <alignment horizontal="center" vertical="center" textRotation="0" wrapText="false" indent="0" shrinkToFit="false"/>
      <protection locked="true" hidden="false"/>
    </xf>
    <xf numFmtId="164" fontId="54" fillId="25" borderId="10" xfId="0" applyFont="true" applyBorder="true" applyAlignment="true" applyProtection="true">
      <alignment horizontal="center" vertical="center" textRotation="0" wrapText="false" indent="0" shrinkToFit="true"/>
      <protection locked="true" hidden="false"/>
    </xf>
    <xf numFmtId="164" fontId="54" fillId="25" borderId="1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center" textRotation="0" wrapText="false" indent="0" shrinkToFit="false"/>
      <protection locked="true" hidden="false"/>
    </xf>
    <xf numFmtId="164" fontId="33" fillId="25" borderId="0" xfId="0" applyFont="true" applyBorder="false" applyAlignment="true" applyProtection="true">
      <alignment horizontal="left" vertical="center" textRotation="0" wrapText="false" indent="0" shrinkToFit="false"/>
      <protection locked="true" hidden="false"/>
    </xf>
    <xf numFmtId="164" fontId="4" fillId="25" borderId="0" xfId="0" applyFont="true" applyBorder="false" applyAlignment="true" applyProtection="true">
      <alignment horizontal="center" vertical="center" textRotation="0" wrapText="false" indent="0" shrinkToFit="false"/>
      <protection locked="true" hidden="false"/>
    </xf>
    <xf numFmtId="164" fontId="4" fillId="25" borderId="0" xfId="0" applyFont="true" applyBorder="false" applyAlignment="true" applyProtection="true">
      <alignment horizontal="general" vertical="center" textRotation="0" wrapText="false" indent="0" shrinkToFit="true"/>
      <protection locked="true" hidden="false"/>
    </xf>
    <xf numFmtId="164" fontId="4" fillId="25" borderId="0" xfId="0" applyFont="true" applyBorder="false" applyAlignment="true" applyProtection="true">
      <alignment horizontal="left" vertical="center" textRotation="0" wrapText="false" indent="0" shrinkToFit="false"/>
      <protection locked="true" hidden="false"/>
    </xf>
    <xf numFmtId="164" fontId="47" fillId="25" borderId="0" xfId="0" applyFont="true" applyBorder="false" applyAlignment="false" applyProtection="true">
      <alignment horizontal="general" vertical="center" textRotation="0" wrapText="false" indent="0" shrinkToFit="false"/>
      <protection locked="true" hidden="false"/>
    </xf>
    <xf numFmtId="164" fontId="56" fillId="25" borderId="0" xfId="0" applyFont="true" applyBorder="false" applyAlignment="false" applyProtection="true">
      <alignment horizontal="general" vertical="center" textRotation="0" wrapText="false" indent="0" shrinkToFit="false"/>
      <protection locked="true" hidden="false"/>
    </xf>
    <xf numFmtId="164" fontId="54" fillId="25" borderId="0" xfId="0" applyFont="true" applyBorder="false" applyAlignment="true" applyProtection="true">
      <alignment horizontal="left" vertical="center" textRotation="0" wrapText="false" indent="0" shrinkToFit="false"/>
      <protection locked="true" hidden="false"/>
    </xf>
    <xf numFmtId="164" fontId="54" fillId="25" borderId="0" xfId="0" applyFont="true" applyBorder="false" applyAlignment="true" applyProtection="true">
      <alignment horizontal="center" vertical="center" textRotation="0" wrapText="false" indent="0" shrinkToFit="false"/>
      <protection locked="true" hidden="false"/>
    </xf>
    <xf numFmtId="164" fontId="54" fillId="25" borderId="0" xfId="0" applyFont="true" applyBorder="false" applyAlignment="true" applyProtection="true">
      <alignment horizontal="general" vertical="center" textRotation="0" wrapText="false" indent="0" shrinkToFit="true"/>
      <protection locked="true" hidden="false"/>
    </xf>
    <xf numFmtId="168" fontId="29" fillId="25" borderId="0" xfId="0" applyFont="true" applyBorder="false" applyAlignment="true" applyProtection="true">
      <alignment horizontal="right" vertical="center" textRotation="0" wrapText="false" indent="0" shrinkToFit="false"/>
      <protection locked="true" hidden="false"/>
    </xf>
    <xf numFmtId="164" fontId="29" fillId="25" borderId="0" xfId="0" applyFont="true" applyBorder="false" applyAlignment="true" applyProtection="true">
      <alignment horizontal="right" vertical="center" textRotation="0" wrapText="false" indent="0" shrinkToFit="false"/>
      <protection locked="true" hidden="false"/>
    </xf>
    <xf numFmtId="164" fontId="57" fillId="25" borderId="0" xfId="0" applyFont="true" applyBorder="false" applyAlignment="true" applyProtection="true">
      <alignment horizontal="right" vertical="center" textRotation="0" wrapText="false" indent="0" shrinkToFit="false"/>
      <protection locked="true" hidden="false"/>
    </xf>
    <xf numFmtId="164" fontId="55" fillId="25" borderId="0" xfId="0" applyFont="true" applyBorder="false" applyAlignment="false" applyProtection="true">
      <alignment horizontal="general" vertical="center" textRotation="0" wrapText="false" indent="0" shrinkToFit="false"/>
      <protection locked="true" hidden="false"/>
    </xf>
    <xf numFmtId="164" fontId="43" fillId="26" borderId="10" xfId="0" applyFont="true" applyBorder="true" applyAlignment="true" applyProtection="true">
      <alignment horizontal="left" vertical="center" textRotation="0" wrapText="false" indent="0" shrinkToFit="false"/>
      <protection locked="true" hidden="false"/>
    </xf>
    <xf numFmtId="164" fontId="58" fillId="25" borderId="13" xfId="0" applyFont="true" applyBorder="true" applyAlignment="true" applyProtection="true">
      <alignment horizontal="center" vertical="center" textRotation="0" wrapText="false" indent="0" shrinkToFit="false"/>
      <protection locked="true" hidden="false"/>
    </xf>
    <xf numFmtId="164" fontId="59" fillId="25" borderId="33" xfId="0" applyFont="true" applyBorder="true" applyAlignment="true" applyProtection="true">
      <alignment horizontal="left" vertical="center" textRotation="0" wrapText="false" indent="0" shrinkToFit="false"/>
      <protection locked="true" hidden="false"/>
    </xf>
    <xf numFmtId="170" fontId="54" fillId="0" borderId="42" xfId="74" applyFont="true" applyBorder="true" applyAlignment="true" applyProtection="true">
      <alignment horizontal="right" vertical="center" textRotation="0" wrapText="false" indent="0" shrinkToFit="true"/>
      <protection locked="true" hidden="false"/>
    </xf>
    <xf numFmtId="164" fontId="59" fillId="0" borderId="43" xfId="0" applyFont="true" applyBorder="true" applyAlignment="false" applyProtection="true">
      <alignment horizontal="general" vertical="center" textRotation="0" wrapText="false" indent="0" shrinkToFit="false"/>
      <protection locked="true" hidden="false"/>
    </xf>
    <xf numFmtId="164" fontId="4" fillId="25" borderId="0" xfId="0" applyFont="true" applyBorder="false" applyAlignment="false" applyProtection="true">
      <alignment horizontal="general" vertical="center" textRotation="0" wrapText="false" indent="0" shrinkToFit="false"/>
      <protection locked="true" hidden="false"/>
    </xf>
    <xf numFmtId="164" fontId="60" fillId="24" borderId="11" xfId="0" applyFont="true" applyBorder="true" applyAlignment="true" applyProtection="true">
      <alignment horizontal="center" vertical="center" textRotation="0" wrapText="false" indent="0" shrinkToFit="false"/>
      <protection locked="true" hidden="false"/>
    </xf>
    <xf numFmtId="164" fontId="61" fillId="0" borderId="11" xfId="0" applyFont="true" applyBorder="true" applyAlignment="true" applyProtection="true">
      <alignment horizontal="left" vertical="center" textRotation="0" wrapText="false" indent="0" shrinkToFit="false"/>
      <protection locked="true" hidden="false"/>
    </xf>
    <xf numFmtId="164" fontId="59" fillId="25" borderId="26" xfId="0" applyFont="true" applyBorder="true" applyAlignment="true" applyProtection="true">
      <alignment horizontal="left" vertical="center" textRotation="0" wrapText="true" indent="0" shrinkToFit="false"/>
      <protection locked="true" hidden="false"/>
    </xf>
    <xf numFmtId="170" fontId="54" fillId="27" borderId="11" xfId="74" applyFont="true" applyBorder="true" applyAlignment="true" applyProtection="true">
      <alignment horizontal="right" vertical="center" textRotation="0" wrapText="false" indent="0" shrinkToFit="true"/>
      <protection locked="false" hidden="false"/>
    </xf>
    <xf numFmtId="164" fontId="59" fillId="0" borderId="34" xfId="0" applyFont="true" applyBorder="true" applyAlignment="false" applyProtection="true">
      <alignment horizontal="general" vertical="center" textRotation="0" wrapText="false" indent="0" shrinkToFit="false"/>
      <protection locked="true" hidden="false"/>
    </xf>
    <xf numFmtId="164" fontId="42" fillId="25" borderId="0" xfId="0" applyFont="true" applyBorder="false" applyAlignment="true" applyProtection="true">
      <alignment horizontal="left" vertical="center" textRotation="0" wrapText="false" indent="0" shrinkToFit="false"/>
      <protection locked="true" hidden="false"/>
    </xf>
    <xf numFmtId="164" fontId="56" fillId="25" borderId="0" xfId="0" applyFont="true" applyBorder="false" applyAlignment="true" applyProtection="true">
      <alignment horizontal="center" vertical="center" textRotation="0" wrapText="true" indent="0" shrinkToFit="false"/>
      <protection locked="true" hidden="false"/>
    </xf>
    <xf numFmtId="164" fontId="58" fillId="25" borderId="0" xfId="0" applyFont="true" applyBorder="false" applyAlignment="true" applyProtection="true">
      <alignment horizontal="center" vertical="center" textRotation="0" wrapText="true" indent="0" shrinkToFit="false"/>
      <protection locked="true" hidden="false"/>
    </xf>
    <xf numFmtId="164" fontId="56" fillId="25" borderId="0" xfId="0" applyFont="true" applyBorder="false" applyAlignment="true" applyProtection="true">
      <alignment horizontal="center" vertical="center" textRotation="0" wrapText="true" indent="0" shrinkToFit="true"/>
      <protection locked="true" hidden="false"/>
    </xf>
    <xf numFmtId="171" fontId="38" fillId="25" borderId="0" xfId="19" applyFont="true" applyBorder="true" applyAlignment="true" applyProtection="true">
      <alignment horizontal="center" vertical="center" textRotation="0" wrapText="false" indent="0" shrinkToFit="false"/>
      <protection locked="true" hidden="false"/>
    </xf>
    <xf numFmtId="164" fontId="56" fillId="25" borderId="0" xfId="0" applyFont="true" applyBorder="false" applyAlignment="true" applyProtection="true">
      <alignment horizontal="left" vertical="top" textRotation="0" wrapText="true" indent="0" shrinkToFit="true"/>
      <protection locked="true" hidden="false"/>
    </xf>
    <xf numFmtId="168" fontId="58" fillId="25" borderId="0" xfId="0" applyFont="true" applyBorder="false" applyAlignment="false" applyProtection="true">
      <alignment horizontal="general" vertical="center" textRotation="0" wrapText="false" indent="0" shrinkToFit="false"/>
      <protection locked="true" hidden="false"/>
    </xf>
    <xf numFmtId="168" fontId="58" fillId="0" borderId="0" xfId="0" applyFont="true" applyBorder="false" applyAlignment="false" applyProtection="true">
      <alignment horizontal="general" vertical="center" textRotation="0" wrapText="false" indent="0" shrinkToFit="false"/>
      <protection locked="true" hidden="false"/>
    </xf>
    <xf numFmtId="164" fontId="62" fillId="25" borderId="0" xfId="0" applyFont="true" applyBorder="false" applyAlignment="true" applyProtection="true">
      <alignment horizontal="center" vertical="top" textRotation="0" wrapText="false" indent="0" shrinkToFit="false"/>
      <protection locked="true" hidden="false"/>
    </xf>
    <xf numFmtId="164" fontId="14" fillId="25" borderId="0" xfId="0" applyFont="true" applyBorder="true" applyAlignment="true" applyProtection="true">
      <alignment horizontal="left" vertical="top" textRotation="0" wrapText="true" indent="0" shrinkToFit="false"/>
      <protection locked="true" hidden="false"/>
    </xf>
    <xf numFmtId="164" fontId="57" fillId="25" borderId="0" xfId="0" applyFont="true" applyBorder="false" applyAlignment="false" applyProtection="true">
      <alignment horizontal="general" vertical="center" textRotation="0" wrapText="false" indent="0" shrinkToFit="false"/>
      <protection locked="true" hidden="false"/>
    </xf>
    <xf numFmtId="164" fontId="56" fillId="25" borderId="0" xfId="0" applyFont="true" applyBorder="false" applyAlignment="true" applyProtection="true">
      <alignment horizontal="left" vertical="top" textRotation="0" wrapText="true" indent="0" shrinkToFit="false"/>
      <protection locked="true" hidden="false"/>
    </xf>
    <xf numFmtId="164" fontId="58" fillId="25" borderId="0" xfId="0" applyFont="true" applyBorder="false" applyAlignment="true" applyProtection="true">
      <alignment horizontal="left" vertical="center" textRotation="0" wrapText="true" indent="0" shrinkToFit="false"/>
      <protection locked="true" hidden="false"/>
    </xf>
    <xf numFmtId="164" fontId="58" fillId="25" borderId="0" xfId="0" applyFont="true" applyBorder="false" applyAlignment="true" applyProtection="true">
      <alignment horizontal="left" vertical="center" textRotation="0" wrapText="false" indent="0" shrinkToFit="false"/>
      <protection locked="true" hidden="false"/>
    </xf>
    <xf numFmtId="168" fontId="14" fillId="25" borderId="0" xfId="0" applyFont="true" applyBorder="false" applyAlignment="true" applyProtection="true">
      <alignment horizontal="right" vertical="center" textRotation="0" wrapText="false" indent="0" shrinkToFit="false"/>
      <protection locked="true" hidden="false"/>
    </xf>
    <xf numFmtId="168" fontId="38" fillId="25" borderId="0" xfId="0" applyFont="true" applyBorder="false" applyAlignment="true" applyProtection="true">
      <alignment horizontal="right" vertical="center" textRotation="0" wrapText="false" indent="0" shrinkToFit="false"/>
      <protection locked="true" hidden="false"/>
    </xf>
    <xf numFmtId="164" fontId="58" fillId="25" borderId="0" xfId="0" applyFont="true" applyBorder="false" applyAlignment="false" applyProtection="true">
      <alignment horizontal="general" vertical="center" textRotation="0" wrapText="false" indent="0" shrinkToFit="false"/>
      <protection locked="true" hidden="false"/>
    </xf>
    <xf numFmtId="164" fontId="14" fillId="25" borderId="36" xfId="0" applyFont="true" applyBorder="true" applyAlignment="true" applyProtection="true">
      <alignment horizontal="center" vertical="center" textRotation="0" wrapText="false" indent="0" shrinkToFit="false"/>
      <protection locked="true" hidden="false"/>
    </xf>
    <xf numFmtId="164" fontId="59" fillId="25" borderId="44" xfId="0" applyFont="true" applyBorder="true" applyAlignment="true" applyProtection="true">
      <alignment horizontal="left" vertical="center" textRotation="0" wrapText="false" indent="0" shrinkToFit="false"/>
      <protection locked="true" hidden="false"/>
    </xf>
    <xf numFmtId="168" fontId="38" fillId="0" borderId="11" xfId="0" applyFont="true" applyBorder="true" applyAlignment="true" applyProtection="true">
      <alignment horizontal="right" vertical="center" textRotation="0" wrapText="false" indent="0" shrinkToFit="true"/>
      <protection locked="true" hidden="false"/>
    </xf>
    <xf numFmtId="168" fontId="59" fillId="0" borderId="45" xfId="0" applyFont="true" applyBorder="true" applyAlignment="false" applyProtection="true">
      <alignment horizontal="general" vertical="center" textRotation="0" wrapText="false" indent="0" shrinkToFit="false"/>
      <protection locked="true" hidden="false"/>
    </xf>
    <xf numFmtId="164" fontId="0" fillId="25" borderId="41" xfId="0" applyFont="true" applyBorder="true" applyAlignment="false" applyProtection="true">
      <alignment horizontal="general" vertical="center" textRotation="0" wrapText="false" indent="0" shrinkToFit="false"/>
      <protection locked="true" hidden="false"/>
    </xf>
    <xf numFmtId="168" fontId="58" fillId="25" borderId="0" xfId="0" applyFont="true" applyBorder="false" applyAlignment="true" applyProtection="true">
      <alignment horizontal="general" vertical="center" textRotation="255" wrapText="false" indent="0" shrinkToFit="false"/>
      <protection locked="true" hidden="false"/>
    </xf>
    <xf numFmtId="164" fontId="61" fillId="25" borderId="11" xfId="0" applyFont="true" applyBorder="true" applyAlignment="true" applyProtection="true">
      <alignment horizontal="left" vertical="center" textRotation="0" wrapText="true" indent="0" shrinkToFit="false"/>
      <protection locked="true" hidden="false"/>
    </xf>
    <xf numFmtId="164" fontId="14" fillId="25" borderId="41" xfId="0" applyFont="true" applyBorder="true" applyAlignment="true" applyProtection="true">
      <alignment horizontal="center" vertical="center" textRotation="0" wrapText="false" indent="0" shrinkToFit="false"/>
      <protection locked="true" hidden="false"/>
    </xf>
    <xf numFmtId="164" fontId="59" fillId="25" borderId="46" xfId="0" applyFont="true" applyBorder="true" applyAlignment="true" applyProtection="true">
      <alignment horizontal="left" vertical="center" textRotation="0" wrapText="false" indent="0" shrinkToFit="false"/>
      <protection locked="true" hidden="false"/>
    </xf>
    <xf numFmtId="168" fontId="54" fillId="27" borderId="11" xfId="0" applyFont="true" applyBorder="true" applyAlignment="true" applyProtection="true">
      <alignment horizontal="right" vertical="center" textRotation="0" wrapText="false" indent="0" shrinkToFit="true"/>
      <protection locked="false" hidden="false"/>
    </xf>
    <xf numFmtId="164" fontId="59" fillId="25" borderId="47" xfId="0" applyFont="true" applyBorder="true" applyAlignment="true" applyProtection="true">
      <alignment horizontal="left" vertical="center" textRotation="0" wrapText="true" indent="0" shrinkToFit="false"/>
      <protection locked="true" hidden="false"/>
    </xf>
    <xf numFmtId="168" fontId="38" fillId="27" borderId="11" xfId="0" applyFont="true" applyBorder="true" applyAlignment="true" applyProtection="true">
      <alignment horizontal="right" vertical="center" textRotation="0" wrapText="false" indent="0" shrinkToFit="true"/>
      <protection locked="false" hidden="false"/>
    </xf>
    <xf numFmtId="164" fontId="59" fillId="25" borderId="39" xfId="0" applyFont="true" applyBorder="true" applyAlignment="true" applyProtection="true">
      <alignment horizontal="left" vertical="center" textRotation="0" wrapText="true" indent="0" shrinkToFit="false"/>
      <protection locked="true" hidden="false"/>
    </xf>
    <xf numFmtId="168" fontId="59" fillId="0" borderId="33" xfId="0" applyFont="true" applyBorder="true" applyAlignment="false" applyProtection="true">
      <alignment horizontal="general" vertical="center" textRotation="0" wrapText="false" indent="0" shrinkToFit="false"/>
      <protection locked="true" hidden="false"/>
    </xf>
    <xf numFmtId="164" fontId="14" fillId="25" borderId="48" xfId="0" applyFont="true" applyBorder="true" applyAlignment="true" applyProtection="true">
      <alignment horizontal="center" vertical="center" textRotation="0" wrapText="false" indent="0" shrinkToFit="false"/>
      <protection locked="true" hidden="false"/>
    </xf>
    <xf numFmtId="164" fontId="58" fillId="25" borderId="49" xfId="0" applyFont="true" applyBorder="true" applyAlignment="true" applyProtection="true">
      <alignment horizontal="left" vertical="center" textRotation="0" wrapText="false" indent="0" shrinkToFit="false"/>
      <protection locked="true" hidden="false"/>
    </xf>
    <xf numFmtId="164" fontId="58" fillId="25" borderId="49" xfId="0" applyFont="true" applyBorder="true" applyAlignment="true" applyProtection="true">
      <alignment horizontal="left" vertical="center" textRotation="0" wrapText="true" indent="0" shrinkToFit="false"/>
      <protection locked="true" hidden="false"/>
    </xf>
    <xf numFmtId="164" fontId="58" fillId="25" borderId="50" xfId="0" applyFont="true" applyBorder="true" applyAlignment="true" applyProtection="true">
      <alignment horizontal="left" vertical="center" textRotation="0" wrapText="true" indent="0" shrinkToFit="false"/>
      <protection locked="true" hidden="false"/>
    </xf>
    <xf numFmtId="164" fontId="62" fillId="25" borderId="0" xfId="0" applyFont="true" applyBorder="fals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left" vertical="center" textRotation="0" wrapText="true" indent="0" shrinkToFit="false"/>
      <protection locked="true" hidden="false"/>
    </xf>
    <xf numFmtId="164" fontId="0" fillId="25" borderId="0" xfId="0" applyFont="false" applyBorder="false" applyAlignment="true" applyProtection="true">
      <alignment horizontal="left" vertical="center" textRotation="0" wrapText="true" indent="0" shrinkToFit="false"/>
      <protection locked="true" hidden="false"/>
    </xf>
    <xf numFmtId="164" fontId="42" fillId="25" borderId="0" xfId="0" applyFont="true" applyBorder="false" applyAlignment="true" applyProtection="true">
      <alignment horizontal="center" vertical="top" textRotation="0" wrapText="false" indent="0" shrinkToFit="false"/>
      <protection locked="true" hidden="false"/>
    </xf>
    <xf numFmtId="164" fontId="56" fillId="25" borderId="0" xfId="0" applyFont="true" applyBorder="true" applyAlignment="true" applyProtection="true">
      <alignment horizontal="left" vertical="top" textRotation="0" wrapText="true" indent="0" shrinkToFit="false"/>
      <protection locked="true" hidden="false"/>
    </xf>
    <xf numFmtId="164" fontId="56" fillId="25" borderId="0" xfId="0" applyFont="true" applyBorder="false" applyAlignment="true" applyProtection="true">
      <alignment horizontal="general" vertical="top" textRotation="0" wrapText="true" indent="0" shrinkToFit="false"/>
      <protection locked="true" hidden="false"/>
    </xf>
    <xf numFmtId="164" fontId="14" fillId="0" borderId="0" xfId="0" applyFont="true" applyBorder="true" applyAlignment="true" applyProtection="true">
      <alignment horizontal="left" vertical="top" textRotation="0" wrapText="true" indent="0" shrinkToFit="false"/>
      <protection locked="true" hidden="false"/>
    </xf>
    <xf numFmtId="164" fontId="62" fillId="25" borderId="0" xfId="0" applyFont="true" applyBorder="true" applyAlignment="true" applyProtection="true">
      <alignment horizontal="left" vertical="top" textRotation="0" wrapText="true" indent="0" shrinkToFit="false"/>
      <protection locked="true" hidden="false"/>
    </xf>
    <xf numFmtId="164" fontId="61" fillId="25" borderId="0" xfId="0" applyFont="true" applyBorder="true" applyAlignment="true" applyProtection="true">
      <alignment horizontal="left" vertical="center" textRotation="0" wrapText="false" indent="0" shrinkToFit="false"/>
      <protection locked="true" hidden="false"/>
    </xf>
    <xf numFmtId="164" fontId="58" fillId="0" borderId="13" xfId="0" applyFont="true" applyBorder="true" applyAlignment="true" applyProtection="true">
      <alignment horizontal="center" vertical="center" textRotation="0" wrapText="false" indent="0" shrinkToFit="false"/>
      <protection locked="true" hidden="false"/>
    </xf>
    <xf numFmtId="164" fontId="59" fillId="0" borderId="26" xfId="0" applyFont="true" applyBorder="true" applyAlignment="true" applyProtection="true">
      <alignment horizontal="left" vertical="center" textRotation="0" wrapText="true" indent="0" shrinkToFit="false"/>
      <protection locked="true" hidden="false"/>
    </xf>
    <xf numFmtId="170" fontId="38" fillId="25" borderId="11" xfId="74" applyFont="true" applyBorder="true" applyAlignment="true" applyProtection="true">
      <alignment horizontal="right" vertical="center" textRotation="0" wrapText="false" indent="0" shrinkToFit="true"/>
      <protection locked="true" hidden="false"/>
    </xf>
    <xf numFmtId="164" fontId="59" fillId="0" borderId="34" xfId="0" applyFont="true" applyBorder="true" applyAlignment="false" applyProtection="true">
      <alignment horizontal="general" vertical="center" textRotation="0" wrapText="false" indent="0" shrinkToFit="false"/>
      <protection locked="true" hidden="false"/>
    </xf>
    <xf numFmtId="164" fontId="0" fillId="25" borderId="0" xfId="0" applyFont="true" applyBorder="false" applyAlignment="false" applyProtection="true">
      <alignment horizontal="general" vertical="center" textRotation="0" wrapText="false" indent="0" shrinkToFit="false"/>
      <protection locked="true" hidden="false"/>
    </xf>
    <xf numFmtId="164" fontId="60" fillId="25" borderId="0" xfId="0" applyFont="true" applyBorder="false" applyAlignment="true" applyProtection="true">
      <alignment horizontal="left" vertical="center" textRotation="0" wrapText="false" indent="0" shrinkToFit="false"/>
      <protection locked="true" hidden="false"/>
    </xf>
    <xf numFmtId="164" fontId="14" fillId="25" borderId="0" xfId="0" applyFont="true" applyBorder="false" applyAlignment="true" applyProtection="true">
      <alignment horizontal="right" vertical="top" textRotation="0" wrapText="false" indent="0" shrinkToFit="false"/>
      <protection locked="true" hidden="false"/>
    </xf>
    <xf numFmtId="164" fontId="63" fillId="25" borderId="0" xfId="0" applyFont="true" applyBorder="false" applyAlignment="true" applyProtection="true">
      <alignment horizontal="center" vertical="center" textRotation="0" wrapText="false" indent="0" shrinkToFit="false"/>
      <protection locked="true" hidden="false"/>
    </xf>
    <xf numFmtId="164" fontId="42" fillId="25" borderId="0" xfId="0" applyFont="true" applyBorder="true" applyAlignment="true" applyProtection="true">
      <alignment horizontal="left" vertical="center" textRotation="0" wrapText="false" indent="0" shrinkToFit="false"/>
      <protection locked="true" hidden="false"/>
    </xf>
    <xf numFmtId="164" fontId="43" fillId="0" borderId="35" xfId="0" applyFont="true" applyBorder="true" applyAlignment="true" applyProtection="true">
      <alignment horizontal="general" vertical="center" textRotation="0" wrapText="true" indent="0" shrinkToFit="false"/>
      <protection locked="true" hidden="false"/>
    </xf>
    <xf numFmtId="164" fontId="43" fillId="27" borderId="14" xfId="0" applyFont="true" applyBorder="true" applyAlignment="true" applyProtection="true">
      <alignment horizontal="left" vertical="center" textRotation="0" wrapText="true" indent="0" shrinkToFit="false"/>
      <protection locked="false" hidden="false"/>
    </xf>
    <xf numFmtId="164" fontId="61" fillId="0" borderId="11" xfId="0" applyFont="true" applyBorder="true" applyAlignment="true" applyProtection="true">
      <alignment horizontal="center" vertical="center" textRotation="0" wrapText="false" indent="0" shrinkToFit="false"/>
      <protection locked="true" hidden="false"/>
    </xf>
    <xf numFmtId="164" fontId="43" fillId="27" borderId="27" xfId="0" applyFont="true" applyBorder="true" applyAlignment="true" applyProtection="true">
      <alignment horizontal="left" vertical="center" textRotation="0" wrapText="true" indent="0" shrinkToFit="false"/>
      <protection locked="false" hidden="false"/>
    </xf>
    <xf numFmtId="164" fontId="57" fillId="25" borderId="0" xfId="0" applyFont="true" applyBorder="false" applyAlignment="true" applyProtection="true">
      <alignment horizontal="general" vertical="center" textRotation="0" wrapText="true" indent="0" shrinkToFit="false"/>
      <protection locked="true" hidden="false"/>
    </xf>
    <xf numFmtId="164" fontId="57" fillId="0" borderId="0" xfId="0" applyFont="true" applyBorder="false" applyAlignment="true" applyProtection="true">
      <alignment horizontal="general" vertical="center" textRotation="0" wrapText="true" indent="0" shrinkToFit="false"/>
      <protection locked="true" hidden="false"/>
    </xf>
    <xf numFmtId="164" fontId="64" fillId="25" borderId="0" xfId="0" applyFont="true" applyBorder="false" applyAlignment="false" applyProtection="true">
      <alignment horizontal="general" vertical="center" textRotation="0" wrapText="false" indent="0" shrinkToFit="false"/>
      <protection locked="true" hidden="false"/>
    </xf>
    <xf numFmtId="167" fontId="33" fillId="25" borderId="0" xfId="0" applyFont="true" applyBorder="true" applyAlignment="true" applyProtection="true">
      <alignment horizontal="general" vertical="center" textRotation="0" wrapText="false" indent="0" shrinkToFit="false"/>
      <protection locked="true" hidden="false"/>
    </xf>
    <xf numFmtId="164" fontId="64" fillId="0" borderId="0" xfId="0" applyFont="true" applyBorder="false" applyAlignment="false" applyProtection="true">
      <alignment horizontal="general" vertical="center" textRotation="0" wrapText="false" indent="0" shrinkToFit="false"/>
      <protection locked="true" hidden="false"/>
    </xf>
    <xf numFmtId="164" fontId="65" fillId="0" borderId="0" xfId="0" applyFont="true" applyBorder="false" applyAlignment="false" applyProtection="true">
      <alignment horizontal="general" vertical="center" textRotation="0" wrapText="false" indent="0" shrinkToFit="false"/>
      <protection locked="true" hidden="false"/>
    </xf>
    <xf numFmtId="164" fontId="47" fillId="25" borderId="0" xfId="0" applyFont="true" applyBorder="true" applyAlignment="true" applyProtection="true">
      <alignment horizontal="left" vertical="top" textRotation="0" wrapText="true" indent="0" shrinkToFit="false"/>
      <protection locked="true" hidden="false"/>
    </xf>
    <xf numFmtId="164" fontId="66" fillId="0" borderId="51" xfId="0" applyFont="true" applyBorder="true" applyAlignment="true" applyProtection="true">
      <alignment horizontal="center" vertical="center" textRotation="0" wrapText="false" indent="0" shrinkToFit="false"/>
      <protection locked="true" hidden="false"/>
    </xf>
    <xf numFmtId="164" fontId="67" fillId="0" borderId="0" xfId="0" applyFont="true" applyBorder="false" applyAlignment="true" applyProtection="true">
      <alignment horizontal="center" vertical="center" textRotation="0" wrapText="false" indent="0" shrinkToFit="false"/>
      <protection locked="true" hidden="false"/>
    </xf>
    <xf numFmtId="167" fontId="53" fillId="0" borderId="13" xfId="0" applyFont="true" applyBorder="true" applyAlignment="true" applyProtection="true">
      <alignment horizontal="left" vertical="center" textRotation="0" wrapText="true" indent="0" shrinkToFit="false"/>
      <protection locked="true" hidden="false"/>
    </xf>
    <xf numFmtId="164" fontId="22" fillId="24" borderId="11" xfId="0" applyFont="true" applyBorder="true" applyAlignment="true" applyProtection="true">
      <alignment horizontal="center" vertical="center" textRotation="0" wrapText="false" indent="0" shrinkToFit="false"/>
      <protection locked="true" hidden="false"/>
    </xf>
    <xf numFmtId="164" fontId="43" fillId="25" borderId="12" xfId="0" applyFont="true" applyBorder="true" applyAlignment="true" applyProtection="true">
      <alignment horizontal="left" vertical="center" textRotation="0" wrapText="true" indent="0" shrinkToFit="false"/>
      <protection locked="true" hidden="false"/>
    </xf>
    <xf numFmtId="168" fontId="4" fillId="25" borderId="36" xfId="0" applyFont="true" applyBorder="true" applyAlignment="true" applyProtection="true">
      <alignment horizontal="general" vertical="center" textRotation="0" wrapText="false" indent="0" shrinkToFit="false"/>
      <protection locked="true" hidden="false"/>
    </xf>
    <xf numFmtId="164" fontId="43" fillId="25" borderId="10" xfId="0" applyFont="true" applyBorder="true" applyAlignment="false" applyProtection="true">
      <alignment horizontal="general" vertical="center" textRotation="0" wrapText="false" indent="0" shrinkToFit="false"/>
      <protection locked="true" hidden="false"/>
    </xf>
    <xf numFmtId="164" fontId="43" fillId="25" borderId="13" xfId="0" applyFont="true" applyBorder="true" applyAlignment="true" applyProtection="true">
      <alignment horizontal="left" vertical="center" textRotation="0" wrapText="true" indent="0" shrinkToFit="false"/>
      <protection locked="true" hidden="false"/>
    </xf>
    <xf numFmtId="168" fontId="4" fillId="27" borderId="11" xfId="0" applyFont="true" applyBorder="true" applyAlignment="true" applyProtection="true">
      <alignment horizontal="general" vertical="center" textRotation="0" wrapText="false" indent="0" shrinkToFit="false"/>
      <protection locked="false" hidden="false"/>
    </xf>
    <xf numFmtId="164" fontId="43" fillId="25" borderId="33" xfId="0" applyFont="true" applyBorder="true" applyAlignment="false" applyProtection="true">
      <alignment horizontal="general" vertical="center" textRotation="0" wrapText="false" indent="0" shrinkToFit="false"/>
      <protection locked="true" hidden="false"/>
    </xf>
    <xf numFmtId="164" fontId="57" fillId="25" borderId="0" xfId="0" applyFont="true" applyBorder="false" applyAlignment="true" applyProtection="true">
      <alignment horizontal="left" vertical="center" textRotation="0" wrapText="false" indent="0" shrinkToFit="false"/>
      <protection locked="true" hidden="false"/>
    </xf>
    <xf numFmtId="164" fontId="66" fillId="0" borderId="52" xfId="0" applyFont="true" applyBorder="true" applyAlignment="true" applyProtection="true">
      <alignment horizontal="center" vertical="center" textRotation="0" wrapText="false" indent="0" shrinkToFit="false"/>
      <protection locked="true" hidden="false"/>
    </xf>
    <xf numFmtId="167" fontId="68" fillId="25" borderId="0" xfId="0" applyFont="true" applyBorder="false" applyAlignment="false" applyProtection="true">
      <alignment horizontal="general" vertical="center" textRotation="0" wrapText="false" indent="0" shrinkToFit="false"/>
      <protection locked="true" hidden="false"/>
    </xf>
    <xf numFmtId="164" fontId="66" fillId="0" borderId="53" xfId="0" applyFont="true" applyBorder="true" applyAlignment="true" applyProtection="true">
      <alignment horizontal="center" vertical="center" textRotation="0" wrapText="true" indent="0" shrinkToFit="false"/>
      <protection locked="true" hidden="false"/>
    </xf>
    <xf numFmtId="164" fontId="67" fillId="0" borderId="4" xfId="0" applyFont="true" applyBorder="true" applyAlignment="true" applyProtection="true">
      <alignment horizontal="center" vertical="center" textRotation="0" wrapText="false" indent="0" shrinkToFit="false"/>
      <protection locked="true" hidden="false"/>
    </xf>
    <xf numFmtId="164" fontId="69" fillId="0" borderId="0" xfId="0" applyFont="true" applyBorder="false" applyAlignment="true" applyProtection="true">
      <alignment horizontal="center" vertical="center" textRotation="0" wrapText="true" indent="0" shrinkToFit="false"/>
      <protection locked="true" hidden="false"/>
    </xf>
    <xf numFmtId="164" fontId="67" fillId="25" borderId="0" xfId="0" applyFont="true" applyBorder="false" applyAlignment="true" applyProtection="true">
      <alignment horizontal="center" vertical="center" textRotation="0" wrapText="false" indent="0" shrinkToFit="false"/>
      <protection locked="true" hidden="false"/>
    </xf>
    <xf numFmtId="164" fontId="54" fillId="27" borderId="20" xfId="0" applyFont="true" applyBorder="true" applyAlignment="true" applyProtection="true">
      <alignment horizontal="center" vertical="center" textRotation="0" wrapText="false" indent="0" shrinkToFit="false"/>
      <protection locked="true" hidden="false"/>
    </xf>
    <xf numFmtId="164" fontId="70" fillId="0" borderId="10" xfId="0" applyFont="true" applyBorder="true" applyAlignment="true" applyProtection="true">
      <alignment horizontal="left" vertical="center" textRotation="0" wrapText="true" indent="0" shrinkToFit="false"/>
      <protection locked="true" hidden="false"/>
    </xf>
    <xf numFmtId="164" fontId="67" fillId="0" borderId="51" xfId="0" applyFont="true" applyBorder="true" applyAlignment="true" applyProtection="true">
      <alignment horizontal="center" vertical="center" textRotation="0" wrapText="false" indent="0" shrinkToFit="false"/>
      <protection locked="false" hidden="false"/>
    </xf>
    <xf numFmtId="164" fontId="71" fillId="25" borderId="0" xfId="0" applyFont="true" applyBorder="false" applyAlignment="true" applyProtection="true">
      <alignment horizontal="general" vertical="center" textRotation="0" wrapText="true" indent="0" shrinkToFit="false"/>
      <protection locked="true" hidden="false"/>
    </xf>
    <xf numFmtId="167" fontId="56" fillId="25" borderId="0" xfId="0" applyFont="true" applyBorder="false" applyAlignment="true" applyProtection="true">
      <alignment horizontal="center" vertical="top" textRotation="0" wrapText="false" indent="0" shrinkToFit="false"/>
      <protection locked="true" hidden="false"/>
    </xf>
    <xf numFmtId="164" fontId="56" fillId="25" borderId="0" xfId="0" applyFont="true" applyBorder="false" applyAlignment="true" applyProtection="true">
      <alignment horizontal="left" vertical="center" textRotation="0" wrapText="true" indent="0" shrinkToFit="false"/>
      <protection locked="true" hidden="false"/>
    </xf>
    <xf numFmtId="164" fontId="14" fillId="25" borderId="0" xfId="0" applyFont="true" applyBorder="false" applyAlignment="false" applyProtection="true">
      <alignment horizontal="general" vertical="center" textRotation="0" wrapText="false" indent="0" shrinkToFit="false"/>
      <protection locked="true" hidden="false"/>
    </xf>
    <xf numFmtId="164" fontId="72" fillId="25" borderId="0" xfId="0" applyFont="true" applyBorder="true" applyAlignment="true" applyProtection="true">
      <alignment horizontal="left" vertical="center" textRotation="0" wrapText="true" indent="0" shrinkToFit="false"/>
      <protection locked="true" hidden="false"/>
    </xf>
    <xf numFmtId="164" fontId="54" fillId="27" borderId="11" xfId="0" applyFont="true" applyBorder="true" applyAlignment="true" applyProtection="true">
      <alignment horizontal="center" vertical="center" textRotation="0" wrapText="false" indent="0" shrinkToFit="false"/>
      <protection locked="true" hidden="false"/>
    </xf>
    <xf numFmtId="164" fontId="53" fillId="0" borderId="33" xfId="0" applyFont="true" applyBorder="true" applyAlignment="true" applyProtection="true">
      <alignment horizontal="left" vertical="center" textRotation="0" wrapText="false" indent="0" shrinkToFit="false"/>
      <protection locked="true" hidden="false"/>
    </xf>
    <xf numFmtId="164" fontId="56" fillId="25" borderId="54" xfId="0" applyFont="true" applyBorder="true" applyAlignment="true" applyProtection="true">
      <alignment horizontal="center" vertical="center" textRotation="0" wrapText="true" indent="0" shrinkToFit="false"/>
      <protection locked="true" hidden="false"/>
    </xf>
    <xf numFmtId="164" fontId="38" fillId="25" borderId="55" xfId="0" applyFont="true" applyBorder="true" applyAlignment="false" applyProtection="true">
      <alignment horizontal="general" vertical="center" textRotation="0" wrapText="false" indent="0" shrinkToFit="false"/>
      <protection locked="true" hidden="false"/>
    </xf>
    <xf numFmtId="164" fontId="73" fillId="25" borderId="0" xfId="0" applyFont="true" applyBorder="false" applyAlignment="false" applyProtection="true">
      <alignment horizontal="general" vertical="center" textRotation="0" wrapText="false" indent="0" shrinkToFit="false"/>
      <protection locked="true" hidden="false"/>
    </xf>
    <xf numFmtId="164" fontId="43" fillId="25" borderId="56" xfId="0" applyFont="true" applyBorder="true" applyAlignment="true" applyProtection="true">
      <alignment horizontal="center" vertical="center" textRotation="0" wrapText="false" indent="0" shrinkToFit="false"/>
      <protection locked="true" hidden="false"/>
    </xf>
    <xf numFmtId="164" fontId="43" fillId="25" borderId="39" xfId="0" applyFont="true" applyBorder="true" applyAlignment="false" applyProtection="true">
      <alignment horizontal="general" vertical="center" textRotation="0" wrapText="false" indent="0" shrinkToFit="false"/>
      <protection locked="true" hidden="false"/>
    </xf>
    <xf numFmtId="168" fontId="57" fillId="25" borderId="0" xfId="0" applyFont="true" applyBorder="false" applyAlignment="true" applyProtection="true">
      <alignment horizontal="general" vertical="center" textRotation="0" wrapText="true" indent="0" shrinkToFit="false"/>
      <protection locked="true" hidden="false"/>
    </xf>
    <xf numFmtId="164" fontId="54" fillId="25" borderId="0" xfId="0" applyFont="true" applyBorder="false" applyAlignment="false" applyProtection="true">
      <alignment horizontal="general" vertical="center" textRotation="0" wrapText="false" indent="0" shrinkToFit="false"/>
      <protection locked="true" hidden="false"/>
    </xf>
    <xf numFmtId="164" fontId="56" fillId="25" borderId="57" xfId="0" applyFont="true" applyBorder="true" applyAlignment="false" applyProtection="true">
      <alignment horizontal="general" vertical="center" textRotation="0" wrapText="false" indent="0" shrinkToFit="false"/>
      <protection locked="true" hidden="false"/>
    </xf>
    <xf numFmtId="164" fontId="43" fillId="25" borderId="58" xfId="0" applyFont="true" applyBorder="true" applyAlignment="true" applyProtection="true">
      <alignment horizontal="center" vertical="center" textRotation="0" wrapText="false" indent="0" shrinkToFit="false"/>
      <protection locked="true" hidden="false"/>
    </xf>
    <xf numFmtId="164" fontId="43" fillId="25" borderId="59" xfId="0" applyFont="true" applyBorder="true" applyAlignment="false" applyProtection="true">
      <alignment horizontal="general" vertical="center" textRotation="0" wrapText="false" indent="0" shrinkToFit="false"/>
      <protection locked="true" hidden="false"/>
    </xf>
    <xf numFmtId="168" fontId="57" fillId="25" borderId="59" xfId="0" applyFont="true" applyBorder="true" applyAlignment="true" applyProtection="true">
      <alignment horizontal="general" vertical="center" textRotation="0" wrapText="true" indent="0" shrinkToFit="false"/>
      <protection locked="true" hidden="false"/>
    </xf>
    <xf numFmtId="164" fontId="54" fillId="25" borderId="59" xfId="0" applyFont="true" applyBorder="true" applyAlignment="false" applyProtection="true">
      <alignment horizontal="general" vertical="center" textRotation="0" wrapText="false" indent="0" shrinkToFit="false"/>
      <protection locked="true" hidden="false"/>
    </xf>
    <xf numFmtId="164" fontId="56" fillId="25" borderId="59" xfId="0" applyFont="true" applyBorder="true" applyAlignment="false" applyProtection="true">
      <alignment horizontal="general" vertical="center" textRotation="0" wrapText="false" indent="0" shrinkToFit="false"/>
      <protection locked="true" hidden="false"/>
    </xf>
    <xf numFmtId="164" fontId="56" fillId="25" borderId="60" xfId="0" applyFont="true" applyBorder="true" applyAlignment="false" applyProtection="true">
      <alignment horizontal="general" vertical="center" textRotation="0" wrapText="false" indent="0" shrinkToFit="false"/>
      <protection locked="true" hidden="false"/>
    </xf>
    <xf numFmtId="164" fontId="43" fillId="25" borderId="48" xfId="0" applyFont="true" applyBorder="true" applyAlignment="true" applyProtection="true">
      <alignment horizontal="center" vertical="center" textRotation="0" wrapText="false" indent="0" shrinkToFit="false"/>
      <protection locked="true" hidden="false"/>
    </xf>
    <xf numFmtId="164" fontId="43" fillId="25" borderId="61" xfId="0" applyFont="true" applyBorder="true" applyAlignment="false" applyProtection="true">
      <alignment horizontal="general" vertical="center" textRotation="0" wrapText="false" indent="0" shrinkToFit="false"/>
      <protection locked="true" hidden="false"/>
    </xf>
    <xf numFmtId="164" fontId="57" fillId="25" borderId="55" xfId="0" applyFont="true" applyBorder="true" applyAlignment="true" applyProtection="true">
      <alignment horizontal="general" vertical="center" textRotation="0" wrapText="true" indent="0" shrinkToFit="false"/>
      <protection locked="true" hidden="false"/>
    </xf>
    <xf numFmtId="168" fontId="57" fillId="25" borderId="55" xfId="0" applyFont="true" applyBorder="true" applyAlignment="true" applyProtection="true">
      <alignment horizontal="general" vertical="center" textRotation="0" wrapText="true" indent="0" shrinkToFit="false"/>
      <protection locked="true" hidden="false"/>
    </xf>
    <xf numFmtId="164" fontId="54" fillId="25" borderId="55" xfId="0" applyFont="true" applyBorder="true" applyAlignment="false" applyProtection="true">
      <alignment horizontal="general" vertical="center" textRotation="0" wrapText="false" indent="0" shrinkToFit="false"/>
      <protection locked="true" hidden="false"/>
    </xf>
    <xf numFmtId="164" fontId="56" fillId="25" borderId="55" xfId="0" applyFont="true" applyBorder="true" applyAlignment="false" applyProtection="true">
      <alignment horizontal="general" vertical="center" textRotation="0" wrapText="false" indent="0" shrinkToFit="false"/>
      <protection locked="true" hidden="false"/>
    </xf>
    <xf numFmtId="164" fontId="56" fillId="25" borderId="62" xfId="0" applyFont="true" applyBorder="tru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general" vertical="center" textRotation="0" wrapText="true" indent="0" shrinkToFit="false"/>
      <protection locked="true" hidden="false"/>
    </xf>
    <xf numFmtId="164" fontId="57" fillId="25" borderId="0" xfId="0" applyFont="true" applyBorder="false" applyAlignment="true" applyProtection="true">
      <alignment horizontal="center" vertical="center" textRotation="0" wrapText="false" indent="0" shrinkToFit="false"/>
      <protection locked="true" hidden="false"/>
    </xf>
    <xf numFmtId="168" fontId="38" fillId="25" borderId="0" xfId="0" applyFont="true" applyBorder="false" applyAlignment="false" applyProtection="true">
      <alignment horizontal="general" vertical="center" textRotation="0" wrapText="false" indent="0" shrinkToFit="false"/>
      <protection locked="true" hidden="false"/>
    </xf>
    <xf numFmtId="164" fontId="73" fillId="25" borderId="0" xfId="0" applyFont="true" applyBorder="false" applyAlignment="true" applyProtection="true">
      <alignment horizontal="left" vertical="center" textRotation="0" wrapText="true" indent="0" shrinkToFit="false"/>
      <protection locked="true" hidden="false"/>
    </xf>
    <xf numFmtId="168" fontId="38" fillId="25" borderId="63" xfId="0" applyFont="true" applyBorder="true" applyAlignment="false" applyProtection="true">
      <alignment horizontal="general" vertical="center" textRotation="0" wrapText="false" indent="0" shrinkToFit="false"/>
      <protection locked="true" hidden="false"/>
    </xf>
    <xf numFmtId="168" fontId="38" fillId="25" borderId="55" xfId="0" applyFont="true" applyBorder="true" applyAlignment="false" applyProtection="true">
      <alignment horizontal="general" vertical="center" textRotation="0" wrapText="false" indent="0" shrinkToFit="false"/>
      <protection locked="true" hidden="false"/>
    </xf>
    <xf numFmtId="164" fontId="54" fillId="25" borderId="57" xfId="0" applyFont="true" applyBorder="true" applyAlignment="true" applyProtection="true">
      <alignment horizontal="center" vertical="center" textRotation="0" wrapText="false" indent="0" shrinkToFit="false"/>
      <protection locked="true" hidden="false"/>
    </xf>
    <xf numFmtId="164" fontId="43" fillId="0" borderId="64" xfId="0" applyFont="true" applyBorder="true" applyAlignment="true" applyProtection="true">
      <alignment horizontal="general" vertical="center" textRotation="0" wrapText="true" indent="0" shrinkToFit="false"/>
      <protection locked="true" hidden="false"/>
    </xf>
    <xf numFmtId="164" fontId="57" fillId="25" borderId="65" xfId="0" applyFont="true" applyBorder="true" applyAlignment="true" applyProtection="true">
      <alignment horizontal="center" vertical="center" textRotation="0" wrapText="false" indent="0" shrinkToFit="false"/>
      <protection locked="true" hidden="false"/>
    </xf>
    <xf numFmtId="164" fontId="43" fillId="0" borderId="46" xfId="0" applyFont="true" applyBorder="true" applyAlignment="true" applyProtection="true">
      <alignment horizontal="center" vertical="center" textRotation="0" wrapText="true" indent="0" shrinkToFit="false"/>
      <protection locked="true" hidden="false"/>
    </xf>
    <xf numFmtId="164" fontId="54" fillId="27" borderId="66" xfId="0" applyFont="true" applyBorder="true" applyAlignment="true" applyProtection="true">
      <alignment horizontal="center" vertical="center" textRotation="0" wrapText="false" indent="0" shrinkToFit="false"/>
      <protection locked="true" hidden="false"/>
    </xf>
    <xf numFmtId="164" fontId="75" fillId="0" borderId="67" xfId="0" applyFont="true" applyBorder="true" applyAlignment="true" applyProtection="true">
      <alignment horizontal="center" vertical="center" textRotation="0" wrapText="false" indent="0" shrinkToFit="false"/>
      <protection locked="true" hidden="false"/>
    </xf>
    <xf numFmtId="164" fontId="43" fillId="0" borderId="68" xfId="0" applyFont="true" applyBorder="true" applyAlignment="true" applyProtection="true">
      <alignment horizontal="left" vertical="center" textRotation="0" wrapText="true" indent="0" shrinkToFit="false"/>
      <protection locked="true" hidden="false"/>
    </xf>
    <xf numFmtId="164" fontId="76" fillId="27" borderId="49" xfId="0" applyFont="true" applyBorder="true" applyAlignment="true" applyProtection="true">
      <alignment horizontal="left" vertical="center" textRotation="0" wrapText="true" indent="0" shrinkToFit="true"/>
      <protection locked="false" hidden="false"/>
    </xf>
    <xf numFmtId="164" fontId="61" fillId="0" borderId="11" xfId="0" applyFont="true" applyBorder="true" applyAlignment="true" applyProtection="true">
      <alignment horizontal="left" vertical="center" textRotation="0" wrapText="true" indent="0" shrinkToFit="false"/>
      <protection locked="true" hidden="false"/>
    </xf>
    <xf numFmtId="164" fontId="54" fillId="27" borderId="69" xfId="0" applyFont="true" applyBorder="true" applyAlignment="true" applyProtection="true">
      <alignment horizontal="center" vertical="center" textRotation="0" wrapText="false" indent="0" shrinkToFit="false"/>
      <protection locked="true" hidden="false"/>
    </xf>
    <xf numFmtId="164" fontId="75" fillId="0" borderId="70" xfId="0" applyFont="true" applyBorder="true" applyAlignment="true" applyProtection="true">
      <alignment horizontal="center" vertical="center" textRotation="0" wrapText="false" indent="0" shrinkToFit="false"/>
      <protection locked="true" hidden="false"/>
    </xf>
    <xf numFmtId="164" fontId="43" fillId="25" borderId="46" xfId="0" applyFont="true" applyBorder="true" applyAlignment="false" applyProtection="true">
      <alignment horizontal="general" vertical="center" textRotation="0" wrapText="false" indent="0" shrinkToFit="false"/>
      <protection locked="true" hidden="false"/>
    </xf>
    <xf numFmtId="164" fontId="77" fillId="25" borderId="59" xfId="0" applyFont="true" applyBorder="true" applyAlignment="true" applyProtection="true">
      <alignment horizontal="general" vertical="center" textRotation="0" wrapText="true" indent="0" shrinkToFit="false"/>
      <protection locked="true" hidden="false"/>
    </xf>
    <xf numFmtId="164" fontId="42" fillId="25" borderId="71" xfId="0" applyFont="true" applyBorder="true" applyAlignment="true" applyProtection="true">
      <alignment horizontal="left" vertical="center" textRotation="0" wrapText="false" indent="0" shrinkToFit="false"/>
      <protection locked="true" hidden="false"/>
    </xf>
    <xf numFmtId="164" fontId="57" fillId="0" borderId="0" xfId="0" applyFont="true" applyBorder="false" applyAlignment="true" applyProtection="true">
      <alignment horizontal="left" vertical="center" textRotation="0" wrapText="false" indent="0" shrinkToFit="false"/>
      <protection locked="true" hidden="false"/>
    </xf>
    <xf numFmtId="164" fontId="76" fillId="27" borderId="72" xfId="0" applyFont="true" applyBorder="true" applyAlignment="true" applyProtection="true">
      <alignment horizontal="left" vertical="center" textRotation="0" wrapText="true" indent="0" shrinkToFit="true"/>
      <protection locked="false" hidden="false"/>
    </xf>
    <xf numFmtId="164" fontId="73" fillId="25" borderId="57" xfId="0" applyFont="true" applyBorder="true" applyAlignment="false" applyProtection="true">
      <alignment horizontal="general" vertical="center" textRotation="0" wrapText="false" indent="0" shrinkToFit="false"/>
      <protection locked="true" hidden="false"/>
    </xf>
    <xf numFmtId="164" fontId="43" fillId="0" borderId="73" xfId="0" applyFont="true" applyBorder="true" applyAlignment="true" applyProtection="true">
      <alignment horizontal="center" vertical="center" textRotation="0" wrapText="false" indent="0" shrinkToFit="false"/>
      <protection locked="true" hidden="false"/>
    </xf>
    <xf numFmtId="164" fontId="57" fillId="25" borderId="73" xfId="0" applyFont="true" applyBorder="true" applyAlignment="true" applyProtection="true">
      <alignment horizontal="general" vertical="center" textRotation="0" wrapText="true" indent="0" shrinkToFit="false"/>
      <protection locked="true" hidden="false"/>
    </xf>
    <xf numFmtId="164" fontId="56" fillId="25" borderId="74" xfId="0" applyFont="true" applyBorder="true" applyAlignment="false" applyProtection="true">
      <alignment horizontal="general" vertical="center" textRotation="0" wrapText="false" indent="0" shrinkToFit="false"/>
      <protection locked="true" hidden="false"/>
    </xf>
    <xf numFmtId="164" fontId="54" fillId="27" borderId="20" xfId="0" applyFont="true" applyBorder="true" applyAlignment="false" applyProtection="true">
      <alignment horizontal="general" vertical="center" textRotation="0" wrapText="false" indent="0" shrinkToFit="false"/>
      <protection locked="true" hidden="false"/>
    </xf>
    <xf numFmtId="164" fontId="78" fillId="25" borderId="0" xfId="0" applyFont="true" applyBorder="false" applyAlignment="false" applyProtection="true">
      <alignment horizontal="general" vertical="center" textRotation="0" wrapText="false" indent="0" shrinkToFit="false"/>
      <protection locked="true" hidden="false"/>
    </xf>
    <xf numFmtId="164" fontId="79" fillId="0" borderId="75" xfId="0" applyFont="true" applyBorder="true" applyAlignment="true" applyProtection="true">
      <alignment horizontal="center" vertical="center" textRotation="0" wrapText="false" indent="0" shrinkToFit="false"/>
      <protection locked="false" hidden="false"/>
    </xf>
    <xf numFmtId="164" fontId="79" fillId="0" borderId="0" xfId="0" applyFont="true" applyBorder="false" applyAlignment="false" applyProtection="true">
      <alignment horizontal="general" vertical="center" textRotation="0" wrapText="false" indent="0" shrinkToFit="false"/>
      <protection locked="true" hidden="false"/>
    </xf>
    <xf numFmtId="164" fontId="80" fillId="25" borderId="0" xfId="0" applyFont="true" applyBorder="false" applyAlignment="true" applyProtection="true">
      <alignment horizontal="left" vertical="center" textRotation="0" wrapText="false" indent="0" shrinkToFit="false"/>
      <protection locked="true" hidden="false"/>
    </xf>
    <xf numFmtId="164" fontId="81" fillId="25" borderId="0" xfId="0" applyFont="true" applyBorder="false" applyAlignment="true" applyProtection="true">
      <alignment horizontal="center" vertical="center" textRotation="0" wrapText="false" indent="0" shrinkToFit="false"/>
      <protection locked="true" hidden="false"/>
    </xf>
    <xf numFmtId="164" fontId="79" fillId="25" borderId="0" xfId="0" applyFont="true" applyBorder="false" applyAlignment="false" applyProtection="true">
      <alignment horizontal="general" vertical="center" textRotation="0" wrapText="false" indent="0" shrinkToFit="false"/>
      <protection locked="true" hidden="false"/>
    </xf>
    <xf numFmtId="164" fontId="53" fillId="0" borderId="45" xfId="0" applyFont="true" applyBorder="true" applyAlignment="true" applyProtection="true">
      <alignment horizontal="left" vertical="center" textRotation="0" wrapText="false" indent="0" shrinkToFit="false"/>
      <protection locked="true" hidden="false"/>
    </xf>
    <xf numFmtId="164" fontId="56" fillId="25" borderId="76" xfId="0" applyFont="true" applyBorder="true" applyAlignment="true" applyProtection="true">
      <alignment horizontal="center" vertical="center" textRotation="0" wrapText="true" indent="0" shrinkToFit="false"/>
      <protection locked="true" hidden="false"/>
    </xf>
    <xf numFmtId="168" fontId="38" fillId="25" borderId="77" xfId="0" applyFont="true" applyBorder="true" applyAlignment="false" applyProtection="true">
      <alignment horizontal="general" vertical="center" textRotation="0" wrapText="false" indent="0" shrinkToFit="false"/>
      <protection locked="true" hidden="false"/>
    </xf>
    <xf numFmtId="164" fontId="82" fillId="25" borderId="0" xfId="0" applyFont="true" applyBorder="false" applyAlignment="false" applyProtection="true">
      <alignment horizontal="general" vertical="center" textRotation="0" wrapText="false" indent="0" shrinkToFit="false"/>
      <protection locked="true" hidden="false"/>
    </xf>
    <xf numFmtId="164" fontId="43" fillId="0" borderId="78" xfId="0" applyFont="true" applyBorder="true" applyAlignment="true" applyProtection="true">
      <alignment horizontal="left" vertical="center" textRotation="0" wrapText="true" indent="0" shrinkToFit="false"/>
      <protection locked="true" hidden="false"/>
    </xf>
    <xf numFmtId="164" fontId="79" fillId="0" borderId="0" xfId="0" applyFont="true" applyBorder="false" applyAlignment="true" applyProtection="true">
      <alignment horizontal="center" vertical="center" textRotation="0" wrapText="false" indent="0" shrinkToFit="false"/>
      <protection locked="true" hidden="false"/>
    </xf>
    <xf numFmtId="164" fontId="56" fillId="27" borderId="79" xfId="0" applyFont="true" applyBorder="true" applyAlignment="true" applyProtection="true">
      <alignment horizontal="center" vertical="center" textRotation="0" wrapText="true" indent="0" shrinkToFit="false"/>
      <protection locked="true" hidden="false"/>
    </xf>
    <xf numFmtId="164" fontId="75" fillId="0" borderId="80" xfId="0" applyFont="true" applyBorder="true" applyAlignment="true" applyProtection="true">
      <alignment horizontal="center" vertical="center" textRotation="0" wrapText="false" indent="0" shrinkToFit="false"/>
      <protection locked="true" hidden="false"/>
    </xf>
    <xf numFmtId="164" fontId="42" fillId="0" borderId="68" xfId="0" applyFont="true" applyBorder="true" applyAlignment="true" applyProtection="true">
      <alignment horizontal="left" vertical="center" textRotation="0" wrapText="true" indent="0" shrinkToFit="false"/>
      <protection locked="true" hidden="false"/>
    </xf>
    <xf numFmtId="164" fontId="79" fillId="0" borderId="51" xfId="0" applyFont="true" applyBorder="true" applyAlignment="true" applyProtection="true">
      <alignment horizontal="center" vertical="center" textRotation="0" wrapText="false" indent="0" shrinkToFit="false"/>
      <protection locked="false" hidden="false"/>
    </xf>
    <xf numFmtId="164" fontId="56" fillId="27" borderId="81" xfId="0" applyFont="true" applyBorder="true" applyAlignment="true" applyProtection="true">
      <alignment horizontal="center" vertical="center" textRotation="0" wrapText="true" indent="0" shrinkToFit="false"/>
      <protection locked="true" hidden="false"/>
    </xf>
    <xf numFmtId="164" fontId="75" fillId="0" borderId="82" xfId="0" applyFont="true" applyBorder="true" applyAlignment="true" applyProtection="true">
      <alignment horizontal="center" vertical="center" textRotation="0" wrapText="false" indent="0" shrinkToFit="false"/>
      <protection locked="true" hidden="false"/>
    </xf>
    <xf numFmtId="164" fontId="42" fillId="0" borderId="49" xfId="0" applyFont="true" applyBorder="true" applyAlignment="true" applyProtection="true">
      <alignment horizontal="left" vertical="center" textRotation="0" wrapText="true" indent="0" shrinkToFit="false"/>
      <protection locked="true" hidden="false"/>
    </xf>
    <xf numFmtId="164" fontId="56" fillId="27" borderId="83" xfId="0" applyFont="true" applyBorder="true" applyAlignment="true" applyProtection="true">
      <alignment horizontal="center" vertical="center" textRotation="0" wrapText="true" indent="0" shrinkToFit="false"/>
      <protection locked="true" hidden="false"/>
    </xf>
    <xf numFmtId="164" fontId="75" fillId="0" borderId="84" xfId="0" applyFont="true" applyBorder="true" applyAlignment="true" applyProtection="true">
      <alignment horizontal="center" vertical="center" textRotation="0" wrapText="false" indent="0" shrinkToFit="false"/>
      <protection locked="true" hidden="false"/>
    </xf>
    <xf numFmtId="164" fontId="42" fillId="0" borderId="72" xfId="0" applyFont="true" applyBorder="true" applyAlignment="true" applyProtection="true">
      <alignment horizontal="left" vertical="center" textRotation="0" wrapText="true" indent="0" shrinkToFit="false"/>
      <protection locked="true" hidden="false"/>
    </xf>
    <xf numFmtId="164" fontId="43" fillId="25" borderId="85" xfId="0" applyFont="true" applyBorder="true" applyAlignment="true" applyProtection="true">
      <alignment horizontal="center" vertical="center" textRotation="0" wrapText="false" indent="0" shrinkToFit="false"/>
      <protection locked="true" hidden="false"/>
    </xf>
    <xf numFmtId="164" fontId="43" fillId="0" borderId="86" xfId="0" applyFont="true" applyBorder="true" applyAlignment="true" applyProtection="true">
      <alignment horizontal="left" vertical="center" textRotation="0" wrapText="false" indent="0" shrinkToFit="false"/>
      <protection locked="true" hidden="false"/>
    </xf>
    <xf numFmtId="164" fontId="57" fillId="25" borderId="0" xfId="0" applyFont="true" applyBorder="false" applyAlignment="true" applyProtection="true">
      <alignment horizontal="left" vertical="center" textRotation="0" wrapText="true" indent="0" shrinkToFit="false"/>
      <protection locked="true" hidden="false"/>
    </xf>
    <xf numFmtId="166" fontId="57" fillId="25" borderId="0" xfId="74" applyFont="true" applyBorder="true" applyAlignment="true" applyProtection="true">
      <alignment horizontal="center" vertical="center" textRotation="0" wrapText="false" indent="0" shrinkToFit="true"/>
      <protection locked="true" hidden="false"/>
    </xf>
    <xf numFmtId="166" fontId="83" fillId="25" borderId="0" xfId="74" applyFont="true" applyBorder="true" applyAlignment="true" applyProtection="true">
      <alignment horizontal="general" vertical="center" textRotation="0" wrapText="false" indent="0" shrinkToFit="true"/>
      <protection locked="true" hidden="false"/>
    </xf>
    <xf numFmtId="166" fontId="56" fillId="25" borderId="0" xfId="74" applyFont="true" applyBorder="true" applyAlignment="true" applyProtection="true">
      <alignment horizontal="general" vertical="center" textRotation="0" wrapText="false" indent="0" shrinkToFit="true"/>
      <protection locked="true" hidden="false"/>
    </xf>
    <xf numFmtId="164" fontId="84" fillId="25" borderId="0" xfId="0" applyFont="true" applyBorder="false" applyAlignment="false" applyProtection="true">
      <alignment horizontal="general" vertical="center" textRotation="0" wrapText="false" indent="0" shrinkToFit="false"/>
      <protection locked="true" hidden="false"/>
    </xf>
    <xf numFmtId="164" fontId="75" fillId="25" borderId="0" xfId="0" applyFont="true" applyBorder="false" applyAlignment="true" applyProtection="true">
      <alignment horizontal="right" vertical="center" textRotation="0" wrapText="false" indent="0" shrinkToFit="true"/>
      <protection locked="true" hidden="false"/>
    </xf>
    <xf numFmtId="172" fontId="75" fillId="25" borderId="0" xfId="0" applyFont="true" applyBorder="false" applyAlignment="true" applyProtection="true">
      <alignment horizontal="center" vertical="center" textRotation="0" wrapText="false" indent="0" shrinkToFit="true"/>
      <protection locked="true" hidden="false"/>
    </xf>
    <xf numFmtId="164" fontId="75" fillId="25" borderId="0" xfId="0" applyFont="true" applyBorder="false" applyAlignment="true" applyProtection="true">
      <alignment horizontal="general" vertical="center" textRotation="0" wrapText="false" indent="0" shrinkToFit="true"/>
      <protection locked="true" hidden="false"/>
    </xf>
    <xf numFmtId="164" fontId="60" fillId="25" borderId="0" xfId="0" applyFont="true" applyBorder="false" applyAlignment="false" applyProtection="true">
      <alignment horizontal="general" vertical="center" textRotation="0" wrapText="false" indent="0" shrinkToFit="false"/>
      <protection locked="true" hidden="false"/>
    </xf>
    <xf numFmtId="164" fontId="75" fillId="25" borderId="0" xfId="0" applyFont="true" applyBorder="false" applyAlignment="true" applyProtection="true">
      <alignment horizontal="general" vertical="center" textRotation="255" wrapText="false" indent="0" shrinkToFit="true"/>
      <protection locked="true" hidden="false"/>
    </xf>
    <xf numFmtId="164" fontId="47" fillId="25" borderId="0" xfId="0" applyFont="true" applyBorder="true" applyAlignment="true" applyProtection="true">
      <alignment horizontal="left" vertical="center" textRotation="0" wrapText="false" indent="0" shrinkToFit="false"/>
      <protection locked="true" hidden="false"/>
    </xf>
    <xf numFmtId="164" fontId="58" fillId="0" borderId="0" xfId="0" applyFont="true" applyBorder="false" applyAlignment="true" applyProtection="true">
      <alignment horizontal="general" vertical="center" textRotation="0" wrapText="true" indent="0" shrinkToFit="false"/>
      <protection locked="true" hidden="false"/>
    </xf>
    <xf numFmtId="164" fontId="22" fillId="25" borderId="0" xfId="0" applyFont="true" applyBorder="false" applyAlignment="true" applyProtection="true">
      <alignment horizontal="left" vertical="center" textRotation="0" wrapText="false" indent="0" shrinkToFit="false"/>
      <protection locked="true" hidden="false"/>
    </xf>
    <xf numFmtId="164" fontId="53" fillId="0" borderId="10" xfId="0" applyFont="true" applyBorder="true" applyAlignment="true" applyProtection="true">
      <alignment horizontal="left" vertical="center" textRotation="0" wrapText="true" indent="0" shrinkToFit="false"/>
      <protection locked="true" hidden="false"/>
    </xf>
    <xf numFmtId="164" fontId="22" fillId="26" borderId="11" xfId="0" applyFont="true" applyBorder="true" applyAlignment="true" applyProtection="true">
      <alignment horizontal="center" vertical="center" textRotation="0" wrapText="true" indent="0" shrinkToFit="false"/>
      <protection locked="true" hidden="false"/>
    </xf>
    <xf numFmtId="164" fontId="43" fillId="0" borderId="10" xfId="0" applyFont="true" applyBorder="true" applyAlignment="true" applyProtection="true">
      <alignment horizontal="left" vertical="center" textRotation="0" wrapText="true" indent="0" shrinkToFit="false"/>
      <protection locked="true" hidden="false"/>
    </xf>
    <xf numFmtId="164" fontId="72" fillId="0" borderId="0" xfId="0" applyFont="true" applyBorder="false" applyAlignment="false" applyProtection="true">
      <alignment horizontal="general" vertical="center" textRotation="0" wrapText="false" indent="0" shrinkToFit="false"/>
      <protection locked="true" hidden="false"/>
    </xf>
    <xf numFmtId="164" fontId="56" fillId="0" borderId="0" xfId="0" applyFont="true" applyBorder="false" applyAlignment="true" applyProtection="true">
      <alignment horizontal="left" vertical="top" textRotation="0" wrapText="true" indent="0" shrinkToFit="false"/>
      <protection locked="true" hidden="false"/>
    </xf>
    <xf numFmtId="164" fontId="79" fillId="0" borderId="4" xfId="0" applyFont="true" applyBorder="true" applyAlignment="false" applyProtection="true">
      <alignment horizontal="general" vertical="center" textRotation="0" wrapText="false" indent="0" shrinkToFit="false"/>
      <protection locked="false" hidden="false"/>
    </xf>
    <xf numFmtId="164" fontId="60" fillId="0" borderId="0" xfId="0" applyFont="true" applyBorder="false" applyAlignment="true" applyProtection="true">
      <alignment horizontal="general" vertical="center" textRotation="0" wrapText="true" indent="0" shrinkToFit="false"/>
      <protection locked="true" hidden="false"/>
    </xf>
    <xf numFmtId="164" fontId="43" fillId="25" borderId="87" xfId="0" applyFont="true" applyBorder="true" applyAlignment="false" applyProtection="true">
      <alignment horizontal="general" vertical="center" textRotation="0" wrapText="false" indent="0" shrinkToFit="false"/>
      <protection locked="true" hidden="false"/>
    </xf>
    <xf numFmtId="164" fontId="38" fillId="0" borderId="88" xfId="0" applyFont="true" applyBorder="true" applyAlignment="false" applyProtection="true">
      <alignment horizontal="general" vertical="center" textRotation="0" wrapText="false" indent="0" shrinkToFit="false"/>
      <protection locked="true" hidden="false"/>
    </xf>
    <xf numFmtId="164" fontId="38" fillId="25" borderId="88" xfId="0" applyFont="true" applyBorder="true" applyAlignment="false" applyProtection="true">
      <alignment horizontal="general" vertical="center" textRotation="0" wrapText="false" indent="0" shrinkToFit="false"/>
      <protection locked="true" hidden="false"/>
    </xf>
    <xf numFmtId="164" fontId="56" fillId="25" borderId="88" xfId="0" applyFont="true" applyBorder="true" applyAlignment="false" applyProtection="true">
      <alignment horizontal="general" vertical="center" textRotation="0" wrapText="false" indent="0" shrinkToFit="false"/>
      <protection locked="true" hidden="false"/>
    </xf>
    <xf numFmtId="164" fontId="56" fillId="25" borderId="88" xfId="0" applyFont="true" applyBorder="true" applyAlignment="true" applyProtection="true">
      <alignment horizontal="general" vertical="center" textRotation="0" wrapText="true" indent="0" shrinkToFit="false"/>
      <protection locked="true" hidden="false"/>
    </xf>
    <xf numFmtId="164" fontId="54" fillId="25" borderId="89" xfId="0" applyFont="true" applyBorder="true" applyAlignment="true" applyProtection="true">
      <alignment horizontal="center" vertical="center" textRotation="0" wrapText="false" indent="0" shrinkToFit="false"/>
      <protection locked="true" hidden="false"/>
    </xf>
    <xf numFmtId="164" fontId="57" fillId="25" borderId="77" xfId="0" applyFont="true" applyBorder="true" applyAlignment="false" applyProtection="true">
      <alignment horizontal="general" vertical="center" textRotation="0" wrapText="false" indent="0" shrinkToFit="false"/>
      <protection locked="true" hidden="false"/>
    </xf>
    <xf numFmtId="164" fontId="54" fillId="27" borderId="37" xfId="0" applyFont="true" applyBorder="true" applyAlignment="true" applyProtection="true">
      <alignment horizontal="center" vertical="center" textRotation="0" wrapText="false" indent="0" shrinkToFit="false"/>
      <protection locked="true" hidden="false"/>
    </xf>
    <xf numFmtId="164" fontId="42" fillId="25" borderId="0" xfId="0" applyFont="true" applyBorder="false" applyAlignment="false" applyProtection="true">
      <alignment horizontal="general" vertical="center" textRotation="0" wrapText="false" indent="0" shrinkToFit="false"/>
      <protection locked="true" hidden="false"/>
    </xf>
    <xf numFmtId="164" fontId="54" fillId="25" borderId="90"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false" applyProtection="true">
      <alignment horizontal="general" vertical="center" textRotation="0" wrapText="false" indent="0" shrinkToFit="false"/>
      <protection locked="true" hidden="false"/>
    </xf>
    <xf numFmtId="174" fontId="14" fillId="0" borderId="0" xfId="0" applyFont="true" applyBorder="false" applyAlignment="false" applyProtection="true">
      <alignment horizontal="general" vertical="center" textRotation="0" wrapText="false" indent="0" shrinkToFit="false"/>
      <protection locked="true" hidden="false"/>
    </xf>
    <xf numFmtId="164" fontId="54" fillId="27" borderId="91" xfId="0" applyFont="true" applyBorder="true" applyAlignment="true" applyProtection="true">
      <alignment horizontal="center" vertical="center" textRotation="0" wrapText="false" indent="0" shrinkToFit="false"/>
      <protection locked="true" hidden="false"/>
    </xf>
    <xf numFmtId="164" fontId="57" fillId="25" borderId="0" xfId="0" applyFont="true" applyBorder="false" applyAlignment="true" applyProtection="true">
      <alignment horizontal="general" vertical="top" textRotation="0" wrapText="false" indent="0" shrinkToFit="false"/>
      <protection locked="true" hidden="false"/>
    </xf>
    <xf numFmtId="164" fontId="42" fillId="25" borderId="0" xfId="0" applyFont="true" applyBorder="true" applyAlignment="true" applyProtection="true">
      <alignment horizontal="general" vertical="center" textRotation="0" wrapText="true" indent="0" shrinkToFit="false"/>
      <protection locked="true" hidden="false"/>
    </xf>
    <xf numFmtId="173" fontId="14" fillId="25" borderId="0" xfId="0" applyFont="true" applyBorder="false" applyAlignment="false" applyProtection="true">
      <alignment horizontal="general" vertical="center" textRotation="0" wrapText="false" indent="0" shrinkToFit="false"/>
      <protection locked="true" hidden="false"/>
    </xf>
    <xf numFmtId="164" fontId="57" fillId="25" borderId="69" xfId="0" applyFont="true" applyBorder="true" applyAlignment="false" applyProtection="true">
      <alignment horizontal="general" vertical="center" textRotation="0" wrapText="false" indent="0" shrinkToFit="false"/>
      <protection locked="true" hidden="false"/>
    </xf>
    <xf numFmtId="164" fontId="54" fillId="27" borderId="92" xfId="0" applyFont="true" applyBorder="true" applyAlignment="true" applyProtection="true">
      <alignment horizontal="center" vertical="center" textRotation="0" wrapText="false" indent="0" shrinkToFit="false"/>
      <protection locked="true" hidden="false"/>
    </xf>
    <xf numFmtId="164" fontId="42" fillId="25" borderId="93" xfId="0" applyFont="true" applyBorder="true" applyAlignment="false" applyProtection="true">
      <alignment horizontal="general" vertical="center" textRotation="0" wrapText="false" indent="0" shrinkToFit="false"/>
      <protection locked="true" hidden="false"/>
    </xf>
    <xf numFmtId="164" fontId="57" fillId="25" borderId="93" xfId="0" applyFont="true" applyBorder="true" applyAlignment="true" applyProtection="true">
      <alignment horizontal="general" vertical="top" textRotation="0" wrapText="false" indent="0" shrinkToFit="false"/>
      <protection locked="true" hidden="false"/>
    </xf>
    <xf numFmtId="164" fontId="57" fillId="25" borderId="93" xfId="0" applyFont="true" applyBorder="true" applyAlignment="true" applyProtection="true">
      <alignment horizontal="general" vertical="center" textRotation="0" wrapText="false" indent="0" shrinkToFit="true"/>
      <protection locked="true" hidden="false"/>
    </xf>
    <xf numFmtId="164" fontId="57" fillId="27" borderId="93" xfId="0" applyFont="true" applyBorder="true" applyAlignment="true" applyProtection="true">
      <alignment horizontal="center" vertical="center" textRotation="0" wrapText="false" indent="0" shrinkToFit="true"/>
      <protection locked="false" hidden="false"/>
    </xf>
    <xf numFmtId="164" fontId="43" fillId="25" borderId="94" xfId="0" applyFont="true" applyBorder="true" applyAlignment="false" applyProtection="true">
      <alignment horizontal="general" vertical="center" textRotation="0" wrapText="false" indent="0" shrinkToFit="false"/>
      <protection locked="true" hidden="false"/>
    </xf>
    <xf numFmtId="164" fontId="85" fillId="0" borderId="0" xfId="0" applyFont="true" applyBorder="false" applyAlignment="true" applyProtection="true">
      <alignment horizontal="center" vertical="center" textRotation="0" wrapText="false" indent="0" shrinkToFit="false"/>
      <protection locked="true" hidden="false"/>
    </xf>
    <xf numFmtId="164" fontId="86" fillId="0" borderId="89" xfId="0" applyFont="true" applyBorder="true" applyAlignment="true" applyProtection="true">
      <alignment horizontal="left" vertical="center" textRotation="0" wrapText="true" indent="0" shrinkToFit="false"/>
      <protection locked="true" hidden="false"/>
    </xf>
    <xf numFmtId="164" fontId="87" fillId="25" borderId="0" xfId="0" applyFont="true" applyBorder="false" applyAlignment="true" applyProtection="true">
      <alignment horizontal="general" vertical="center" textRotation="0" wrapText="true" indent="0" shrinkToFit="false"/>
      <protection locked="true" hidden="false"/>
    </xf>
    <xf numFmtId="164" fontId="61" fillId="25" borderId="0" xfId="0" applyFont="true" applyBorder="false" applyAlignment="false" applyProtection="true">
      <alignment horizontal="general" vertical="center" textRotation="0" wrapText="false" indent="0" shrinkToFit="false"/>
      <protection locked="true" hidden="false"/>
    </xf>
    <xf numFmtId="164" fontId="0" fillId="28" borderId="0" xfId="0" applyFont="false" applyBorder="false" applyAlignment="false" applyProtection="true">
      <alignment horizontal="general" vertical="center" textRotation="0" wrapText="false" indent="0" shrinkToFit="false"/>
      <protection locked="true" hidden="false"/>
    </xf>
    <xf numFmtId="164" fontId="38" fillId="28" borderId="0" xfId="0" applyFont="true" applyBorder="false" applyAlignment="false" applyProtection="true">
      <alignment horizontal="general" vertical="center" textRotation="0" wrapText="false" indent="0" shrinkToFit="false"/>
      <protection locked="true" hidden="false"/>
    </xf>
    <xf numFmtId="164" fontId="22" fillId="24" borderId="27" xfId="0" applyFont="true" applyBorder="true" applyAlignment="true" applyProtection="true">
      <alignment horizontal="center" vertical="center" textRotation="0" wrapText="false" indent="0" shrinkToFit="false"/>
      <protection locked="true" hidden="false"/>
    </xf>
    <xf numFmtId="164" fontId="64" fillId="28" borderId="0" xfId="0" applyFont="true" applyBorder="false" applyAlignment="false" applyProtection="true">
      <alignment horizontal="general" vertical="center" textRotation="0" wrapText="false" indent="0" shrinkToFit="false"/>
      <protection locked="true" hidden="false"/>
    </xf>
    <xf numFmtId="167" fontId="70" fillId="25" borderId="0" xfId="0" applyFont="true" applyBorder="false" applyAlignment="false" applyProtection="true">
      <alignment horizontal="general" vertical="center" textRotation="0" wrapText="false" indent="0" shrinkToFit="false"/>
      <protection locked="true" hidden="false"/>
    </xf>
    <xf numFmtId="164" fontId="73" fillId="26" borderId="11" xfId="0" applyFont="true" applyBorder="true" applyAlignment="true" applyProtection="true">
      <alignment horizontal="center" vertical="center" textRotation="0" wrapText="true" indent="0" shrinkToFit="false"/>
      <protection locked="true" hidden="false"/>
    </xf>
    <xf numFmtId="164" fontId="43" fillId="25" borderId="0" xfId="0" applyFont="true" applyBorder="true" applyAlignment="true" applyProtection="true">
      <alignment horizontal="left" vertical="top" textRotation="0" wrapText="true" indent="0" shrinkToFit="false"/>
      <protection locked="true" hidden="false"/>
    </xf>
    <xf numFmtId="164" fontId="57" fillId="25" borderId="0" xfId="0" applyFont="true" applyBorder="false" applyAlignment="true" applyProtection="true">
      <alignment horizontal="left" vertical="top" textRotation="0" wrapText="true" indent="0" shrinkToFit="false"/>
      <protection locked="true" hidden="false"/>
    </xf>
    <xf numFmtId="164" fontId="56" fillId="25" borderId="0" xfId="0" applyFont="true" applyBorder="false" applyAlignment="true" applyProtection="true">
      <alignment horizontal="left" vertical="center" textRotation="0" wrapText="false" indent="0" shrinkToFit="false"/>
      <protection locked="true" hidden="false"/>
    </xf>
    <xf numFmtId="164" fontId="87" fillId="26" borderId="11" xfId="0" applyFont="true" applyBorder="true" applyAlignment="true" applyProtection="true">
      <alignment horizontal="center" vertical="center" textRotation="0" wrapText="true" indent="0" shrinkToFit="false"/>
      <protection locked="true" hidden="false"/>
    </xf>
    <xf numFmtId="167" fontId="43" fillId="26" borderId="13" xfId="0" applyFont="true" applyBorder="true" applyAlignment="true" applyProtection="true">
      <alignment horizontal="center" vertical="center" textRotation="0" wrapText="true" indent="0" shrinkToFit="false"/>
      <protection locked="true" hidden="false"/>
    </xf>
    <xf numFmtId="167" fontId="43" fillId="26" borderId="11" xfId="0" applyFont="true" applyBorder="true" applyAlignment="true" applyProtection="true">
      <alignment horizontal="center" vertical="center" textRotation="0" wrapText="true" indent="0" shrinkToFit="false"/>
      <protection locked="true" hidden="false"/>
    </xf>
    <xf numFmtId="164" fontId="85" fillId="0" borderId="0" xfId="0" applyFont="true" applyBorder="false" applyAlignment="true" applyProtection="true">
      <alignment horizontal="center" vertical="center" textRotation="0" wrapText="false" indent="0" shrinkToFit="true"/>
      <protection locked="true" hidden="false"/>
    </xf>
    <xf numFmtId="164" fontId="43" fillId="0" borderId="35" xfId="0" applyFont="true" applyBorder="true" applyAlignment="true" applyProtection="true">
      <alignment horizontal="left" vertical="center" textRotation="0" wrapText="true" indent="0" shrinkToFit="false"/>
      <protection locked="true" hidden="false"/>
    </xf>
    <xf numFmtId="164" fontId="42" fillId="25" borderId="95" xfId="0" applyFont="true" applyBorder="true" applyAlignment="true" applyProtection="true">
      <alignment horizontal="left" vertical="center" textRotation="0" wrapText="true" indent="0" shrinkToFit="false"/>
      <protection locked="true" hidden="false"/>
    </xf>
    <xf numFmtId="164" fontId="60" fillId="0" borderId="11" xfId="0" applyFont="true" applyBorder="true" applyAlignment="true" applyProtection="true">
      <alignment horizontal="center" vertical="center" textRotation="0" wrapText="true" indent="0" shrinkToFit="false"/>
      <protection locked="true" hidden="false"/>
    </xf>
    <xf numFmtId="164" fontId="56" fillId="27" borderId="96" xfId="0" applyFont="true" applyBorder="true" applyAlignment="true" applyProtection="true">
      <alignment horizontal="center" vertical="center" textRotation="0" wrapText="true" indent="0" shrinkToFit="false"/>
      <protection locked="true" hidden="false"/>
    </xf>
    <xf numFmtId="164" fontId="42" fillId="25" borderId="59" xfId="0" applyFont="true" applyBorder="true" applyAlignment="true" applyProtection="true">
      <alignment horizontal="general" vertical="center" textRotation="0" wrapText="true" indent="0" shrinkToFit="false"/>
      <protection locked="true" hidden="false"/>
    </xf>
    <xf numFmtId="164" fontId="56" fillId="25" borderId="71" xfId="0" applyFont="true" applyBorder="true" applyAlignment="true" applyProtection="true">
      <alignment horizontal="general" vertical="center" textRotation="0" wrapText="true" indent="0" shrinkToFit="false"/>
      <protection locked="true" hidden="false"/>
    </xf>
    <xf numFmtId="164" fontId="42" fillId="25" borderId="71" xfId="0" applyFont="true" applyBorder="true" applyAlignment="true" applyProtection="true">
      <alignment horizontal="left" vertical="center" textRotation="0" wrapText="true" indent="0" shrinkToFit="false"/>
      <protection locked="true" hidden="false"/>
    </xf>
    <xf numFmtId="164" fontId="42" fillId="25" borderId="73" xfId="0" applyFont="true" applyBorder="true" applyAlignment="true" applyProtection="true">
      <alignment horizontal="general" vertical="center" textRotation="0" wrapText="true" indent="0" shrinkToFit="false"/>
      <protection locked="true" hidden="false"/>
    </xf>
    <xf numFmtId="164" fontId="56" fillId="25" borderId="97" xfId="0" applyFont="true" applyBorder="true" applyAlignment="true" applyProtection="true">
      <alignment horizontal="general" vertical="center" textRotation="0" wrapText="true" indent="0" shrinkToFit="false"/>
      <protection locked="true" hidden="false"/>
    </xf>
    <xf numFmtId="164" fontId="56" fillId="27" borderId="98" xfId="0" applyFont="true" applyBorder="true" applyAlignment="true" applyProtection="true">
      <alignment horizontal="center" vertical="center" textRotation="0" wrapText="true" indent="0" shrinkToFit="false"/>
      <protection locked="true" hidden="false"/>
    </xf>
    <xf numFmtId="164" fontId="42" fillId="25" borderId="44" xfId="0" applyFont="true" applyBorder="true" applyAlignment="true" applyProtection="true">
      <alignment horizontal="left" vertical="center" textRotation="0" wrapText="true" indent="0" shrinkToFit="false"/>
      <protection locked="true" hidden="false"/>
    </xf>
    <xf numFmtId="164" fontId="56" fillId="25" borderId="99" xfId="0" applyFont="true" applyBorder="true" applyAlignment="true" applyProtection="true">
      <alignment horizontal="general" vertical="center" textRotation="0" wrapText="true" indent="0" shrinkToFit="false"/>
      <protection locked="true" hidden="false"/>
    </xf>
    <xf numFmtId="164" fontId="56" fillId="27" borderId="100" xfId="0" applyFont="true" applyBorder="true" applyAlignment="true" applyProtection="true">
      <alignment horizontal="center" vertical="center" textRotation="0" wrapText="true" indent="0" shrinkToFit="false"/>
      <protection locked="true" hidden="false"/>
    </xf>
    <xf numFmtId="164" fontId="42" fillId="25" borderId="97" xfId="0" applyFont="true" applyBorder="true" applyAlignment="true" applyProtection="true">
      <alignment horizontal="left" vertical="center" textRotation="0" wrapText="true" indent="0" shrinkToFit="false"/>
      <protection locked="true" hidden="false"/>
    </xf>
    <xf numFmtId="164" fontId="56" fillId="27" borderId="101" xfId="0" applyFont="true" applyBorder="true" applyAlignment="true" applyProtection="true">
      <alignment horizontal="center" vertical="center" textRotation="0" wrapText="true" indent="0" shrinkToFit="false"/>
      <protection locked="true" hidden="false"/>
    </xf>
    <xf numFmtId="164" fontId="42" fillId="25" borderId="102" xfId="0" applyFont="true" applyBorder="true" applyAlignment="true" applyProtection="true">
      <alignment horizontal="general" vertical="center" textRotation="0" wrapText="true" indent="0" shrinkToFit="false"/>
      <protection locked="true" hidden="false"/>
    </xf>
    <xf numFmtId="164" fontId="42" fillId="25" borderId="103" xfId="0" applyFont="true" applyBorder="true" applyAlignment="true" applyProtection="true">
      <alignment horizontal="left" vertical="center" textRotation="0" wrapText="true" indent="0" shrinkToFit="false"/>
      <protection locked="true" hidden="false"/>
    </xf>
    <xf numFmtId="164" fontId="42" fillId="0" borderId="71" xfId="0" applyFont="true" applyBorder="true" applyAlignment="true" applyProtection="true">
      <alignment horizontal="left" vertical="center" textRotation="0" wrapText="true" indent="0" shrinkToFit="false"/>
      <protection locked="true" hidden="false"/>
    </xf>
    <xf numFmtId="164" fontId="43" fillId="0" borderId="35" xfId="0" applyFont="true" applyBorder="true" applyAlignment="true" applyProtection="true">
      <alignment horizontal="center" vertical="center" textRotation="0" wrapText="true" indent="0" shrinkToFit="false"/>
      <protection locked="true" hidden="false"/>
    </xf>
    <xf numFmtId="164" fontId="38" fillId="0" borderId="11" xfId="0" applyFont="true" applyBorder="true" applyAlignment="true" applyProtection="true">
      <alignment horizontal="center" vertical="center" textRotation="0" wrapText="false" indent="0" shrinkToFit="false"/>
      <protection locked="true" hidden="false"/>
    </xf>
    <xf numFmtId="164" fontId="42" fillId="25" borderId="59" xfId="0" applyFont="true" applyBorder="true" applyAlignment="true" applyProtection="true">
      <alignment horizontal="left" vertical="center" textRotation="0" wrapText="true" indent="0" shrinkToFit="false"/>
      <protection locked="true" hidden="false"/>
    </xf>
    <xf numFmtId="164" fontId="42" fillId="25" borderId="104" xfId="0" applyFont="true" applyBorder="true" applyAlignment="true" applyProtection="true">
      <alignment horizontal="left" vertical="center" textRotation="0" wrapText="true" indent="0" shrinkToFit="false"/>
      <protection locked="true" hidden="false"/>
    </xf>
    <xf numFmtId="164" fontId="56" fillId="27" borderId="77" xfId="0" applyFont="true" applyBorder="true" applyAlignment="true" applyProtection="true">
      <alignment horizontal="center" vertical="center" textRotation="0" wrapText="true" indent="0" shrinkToFit="false"/>
      <protection locked="true" hidden="false"/>
    </xf>
    <xf numFmtId="164" fontId="38" fillId="25" borderId="0" xfId="0" applyFont="true" applyBorder="false" applyAlignment="true" applyProtection="true">
      <alignment horizontal="general" vertical="top" textRotation="0" wrapText="false" indent="0" shrinkToFit="false"/>
      <protection locked="true" hidden="false"/>
    </xf>
    <xf numFmtId="164" fontId="42" fillId="25" borderId="105" xfId="0" applyFont="true" applyBorder="true" applyAlignment="true" applyProtection="true">
      <alignment horizontal="left" vertical="center" textRotation="0" wrapText="true" indent="0" shrinkToFit="false"/>
      <protection locked="true" hidden="false"/>
    </xf>
    <xf numFmtId="164" fontId="60" fillId="0" borderId="77" xfId="0" applyFont="true" applyBorder="true" applyAlignment="true" applyProtection="true">
      <alignment horizontal="center" vertical="center" textRotation="0" wrapText="true" indent="0" shrinkToFit="false"/>
      <protection locked="true" hidden="false"/>
    </xf>
    <xf numFmtId="164" fontId="60" fillId="0" borderId="0" xfId="0" applyFont="true" applyBorder="false" applyAlignment="true" applyProtection="true">
      <alignment horizontal="center" vertical="center" textRotation="0" wrapText="true" indent="0" shrinkToFit="false"/>
      <protection locked="true" hidden="false"/>
    </xf>
    <xf numFmtId="164" fontId="60" fillId="0" borderId="90" xfId="0" applyFont="true" applyBorder="true" applyAlignment="true" applyProtection="true">
      <alignment horizontal="center" vertical="center" textRotation="0" wrapText="true" indent="0" shrinkToFit="false"/>
      <protection locked="true" hidden="false"/>
    </xf>
    <xf numFmtId="164" fontId="42" fillId="25" borderId="106" xfId="0" applyFont="true" applyBorder="true" applyAlignment="true" applyProtection="true">
      <alignment horizontal="left" vertical="center" textRotation="0" wrapText="true" indent="0" shrinkToFit="false"/>
      <protection locked="true" hidden="false"/>
    </xf>
    <xf numFmtId="164" fontId="56" fillId="25" borderId="94" xfId="0" applyFont="true" applyBorder="true" applyAlignment="true" applyProtection="true">
      <alignment horizontal="general" vertical="center" textRotation="0" wrapText="true" indent="0" shrinkToFit="false"/>
      <protection locked="true" hidden="false"/>
    </xf>
    <xf numFmtId="164" fontId="87" fillId="28" borderId="0" xfId="0" applyFont="true" applyBorder="false" applyAlignment="true" applyProtection="true">
      <alignment horizontal="left" vertical="center" textRotation="0" wrapText="true" indent="0" shrinkToFit="false"/>
      <protection locked="true" hidden="false"/>
    </xf>
    <xf numFmtId="164" fontId="88" fillId="0" borderId="0" xfId="0" applyFont="true" applyBorder="false" applyAlignment="false" applyProtection="true">
      <alignment horizontal="general" vertical="center" textRotation="0" wrapText="false" indent="0" shrinkToFit="false"/>
      <protection locked="true" hidden="false"/>
    </xf>
    <xf numFmtId="164" fontId="5" fillId="28" borderId="0" xfId="0" applyFont="true" applyBorder="false" applyAlignment="false" applyProtection="true">
      <alignment horizontal="general" vertical="center" textRotation="0" wrapText="false" indent="0" shrinkToFit="false"/>
      <protection locked="true" hidden="false"/>
    </xf>
    <xf numFmtId="164" fontId="47" fillId="0" borderId="0" xfId="0" applyFont="true" applyBorder="false" applyAlignment="false" applyProtection="true">
      <alignment horizontal="general" vertical="center" textRotation="0" wrapText="false" indent="0" shrinkToFit="false"/>
      <protection locked="true" hidden="false"/>
    </xf>
    <xf numFmtId="164" fontId="22" fillId="25" borderId="0" xfId="0" applyFont="true" applyBorder="false" applyAlignment="false" applyProtection="true">
      <alignment horizontal="general" vertical="center" textRotation="0" wrapText="false" indent="0" shrinkToFit="false"/>
      <protection locked="true" hidden="false"/>
    </xf>
    <xf numFmtId="164" fontId="36" fillId="25" borderId="0" xfId="0" applyFont="true" applyBorder="false" applyAlignment="true" applyProtection="true">
      <alignment horizontal="left" vertical="center" textRotation="0" wrapText="false" indent="0" shrinkToFit="false"/>
      <protection locked="true" hidden="false"/>
    </xf>
    <xf numFmtId="164" fontId="22" fillId="25" borderId="0" xfId="0" applyFont="true" applyBorder="false" applyAlignment="true" applyProtection="true">
      <alignment horizontal="center" vertical="center" textRotation="0" wrapText="true" indent="0" shrinkToFit="false"/>
      <protection locked="true" hidden="false"/>
    </xf>
    <xf numFmtId="167" fontId="89" fillId="25" borderId="0" xfId="0" applyFont="true" applyBorder="false" applyAlignment="false" applyProtection="true">
      <alignment horizontal="general" vertical="center" textRotation="0" wrapText="false" indent="0" shrinkToFit="false"/>
      <protection locked="true" hidden="false"/>
    </xf>
    <xf numFmtId="167" fontId="90" fillId="25" borderId="0" xfId="0" applyFont="true" applyBorder="false" applyAlignment="true" applyProtection="true">
      <alignment horizontal="general" vertical="top" textRotation="0" wrapText="false" indent="0" shrinkToFit="false"/>
      <protection locked="true" hidden="false"/>
    </xf>
    <xf numFmtId="164" fontId="76" fillId="25" borderId="0" xfId="0" applyFont="true" applyBorder="false" applyAlignment="true" applyProtection="true">
      <alignment horizontal="left" vertical="top" textRotation="0" wrapText="true" indent="0" shrinkToFit="false"/>
      <protection locked="true" hidden="false"/>
    </xf>
    <xf numFmtId="164" fontId="91" fillId="25" borderId="0" xfId="0" applyFont="true" applyBorder="false" applyAlignment="true" applyProtection="true">
      <alignment horizontal="left" vertical="top" textRotation="0" wrapText="true" indent="0" shrinkToFit="false"/>
      <protection locked="true" hidden="false"/>
    </xf>
    <xf numFmtId="164" fontId="90" fillId="25" borderId="10" xfId="0" applyFont="true" applyBorder="true" applyAlignment="true" applyProtection="true">
      <alignment horizontal="left" vertical="top" textRotation="0" wrapText="true" indent="0" shrinkToFit="false"/>
      <protection locked="false" hidden="false"/>
    </xf>
    <xf numFmtId="164" fontId="60" fillId="0" borderId="0" xfId="0" applyFont="true" applyBorder="false" applyAlignment="false" applyProtection="true">
      <alignment horizontal="general" vertical="center" textRotation="0" wrapText="false" indent="0" shrinkToFit="false"/>
      <protection locked="true" hidden="false"/>
    </xf>
    <xf numFmtId="164" fontId="56" fillId="25" borderId="0" xfId="0" applyFont="true" applyBorder="false" applyAlignment="true" applyProtection="true">
      <alignment horizontal="center" vertical="center" textRotation="0" wrapText="false" indent="0" shrinkToFit="false"/>
      <protection locked="true" hidden="false"/>
    </xf>
    <xf numFmtId="164" fontId="42" fillId="0" borderId="0" xfId="0" applyFont="true" applyBorder="true" applyAlignment="true" applyProtection="true">
      <alignment horizontal="left" vertical="top" textRotation="0" wrapText="true" indent="0" shrinkToFit="false"/>
      <protection locked="true" hidden="false"/>
    </xf>
    <xf numFmtId="164" fontId="60" fillId="24" borderId="107" xfId="0" applyFont="true" applyBorder="true" applyAlignment="true" applyProtection="true">
      <alignment horizontal="center" vertical="center" textRotation="0" wrapText="false" indent="0" shrinkToFit="false"/>
      <protection locked="true" hidden="false"/>
    </xf>
    <xf numFmtId="167" fontId="4" fillId="25" borderId="87" xfId="0" applyFont="true" applyBorder="true" applyAlignment="false" applyProtection="true">
      <alignment horizontal="general" vertical="center" textRotation="0" wrapText="false" indent="0" shrinkToFit="false"/>
      <protection locked="true" hidden="false"/>
    </xf>
    <xf numFmtId="164" fontId="4" fillId="25" borderId="88" xfId="0" applyFont="true" applyBorder="true" applyAlignment="false" applyProtection="true">
      <alignment horizontal="general" vertical="center" textRotation="0" wrapText="false" indent="0" shrinkToFit="false"/>
      <protection locked="true" hidden="false"/>
    </xf>
    <xf numFmtId="164" fontId="4" fillId="25" borderId="89" xfId="0" applyFont="true" applyBorder="true" applyAlignment="false" applyProtection="true">
      <alignment horizontal="general" vertical="center" textRotation="0" wrapText="false" indent="0" shrinkToFit="false"/>
      <protection locked="true" hidden="false"/>
    </xf>
    <xf numFmtId="164" fontId="92" fillId="25" borderId="77" xfId="0" applyFont="true" applyBorder="true" applyAlignment="true" applyProtection="true">
      <alignment horizontal="general" vertical="center" textRotation="0" wrapText="true" indent="0" shrinkToFit="false"/>
      <protection locked="true" hidden="false"/>
    </xf>
    <xf numFmtId="164" fontId="92" fillId="25" borderId="0" xfId="0" applyFont="true" applyBorder="true" applyAlignment="true" applyProtection="true">
      <alignment horizontal="left" vertical="center" textRotation="0" wrapText="true" indent="0" shrinkToFit="false"/>
      <protection locked="true" hidden="false"/>
    </xf>
    <xf numFmtId="164" fontId="93" fillId="25" borderId="90" xfId="0" applyFont="true" applyBorder="true" applyAlignment="true" applyProtection="true">
      <alignment horizontal="general" vertical="center" textRotation="0" wrapText="true" indent="0" shrinkToFit="false"/>
      <protection locked="true" hidden="false"/>
    </xf>
    <xf numFmtId="164" fontId="94" fillId="25" borderId="0" xfId="0" applyFont="true" applyBorder="false" applyAlignment="false" applyProtection="true">
      <alignment horizontal="general" vertical="center" textRotation="0" wrapText="false" indent="0" shrinkToFit="false"/>
      <protection locked="true" hidden="false"/>
    </xf>
    <xf numFmtId="164" fontId="93" fillId="25" borderId="0" xfId="0" applyFont="true" applyBorder="false" applyAlignment="true" applyProtection="true">
      <alignment horizontal="general" vertical="center" textRotation="0" wrapText="true" indent="0" shrinkToFit="false"/>
      <protection locked="true" hidden="false"/>
    </xf>
    <xf numFmtId="164" fontId="93" fillId="25" borderId="77" xfId="0" applyFont="true" applyBorder="true" applyAlignment="false" applyProtection="true">
      <alignment horizontal="general" vertical="center" textRotation="0" wrapText="false" indent="0" shrinkToFit="false"/>
      <protection locked="true" hidden="false"/>
    </xf>
    <xf numFmtId="164" fontId="92" fillId="25" borderId="0" xfId="0" applyFont="true" applyBorder="false" applyAlignment="false" applyProtection="true">
      <alignment horizontal="general" vertical="center" textRotation="0" wrapText="false" indent="0" shrinkToFit="false"/>
      <protection locked="true" hidden="false"/>
    </xf>
    <xf numFmtId="164" fontId="93" fillId="27" borderId="0" xfId="0" applyFont="true" applyBorder="true" applyAlignment="true" applyProtection="true">
      <alignment horizontal="center" vertical="center" textRotation="0" wrapText="false" indent="0" shrinkToFit="false"/>
      <protection locked="false" hidden="false"/>
    </xf>
    <xf numFmtId="164" fontId="92" fillId="25" borderId="0" xfId="0" applyFont="true" applyBorder="true" applyAlignment="true" applyProtection="true">
      <alignment horizontal="center" vertical="center" textRotation="0" wrapText="false" indent="0" shrinkToFit="false"/>
      <protection locked="true" hidden="false"/>
    </xf>
    <xf numFmtId="164" fontId="93" fillId="25" borderId="0" xfId="0" applyFont="true" applyBorder="true" applyAlignment="true" applyProtection="true">
      <alignment horizontal="left" vertical="center" textRotation="0" wrapText="false" indent="0" shrinkToFit="true"/>
      <protection locked="true" hidden="false"/>
    </xf>
    <xf numFmtId="164" fontId="93" fillId="25" borderId="0" xfId="0" applyFont="true" applyBorder="false" applyAlignment="true" applyProtection="true">
      <alignment horizontal="general" vertical="center" textRotation="0" wrapText="false" indent="0" shrinkToFit="true"/>
      <protection locked="true" hidden="false"/>
    </xf>
    <xf numFmtId="164" fontId="93" fillId="25" borderId="90" xfId="0" applyFont="true" applyBorder="true" applyAlignment="true" applyProtection="true">
      <alignment horizontal="general" vertical="center" textRotation="0" wrapText="false" indent="0" shrinkToFit="true"/>
      <protection locked="true" hidden="false"/>
    </xf>
    <xf numFmtId="164" fontId="94" fillId="0" borderId="0" xfId="0" applyFont="true" applyBorder="false" applyAlignment="false" applyProtection="true">
      <alignment horizontal="general" vertical="center" textRotation="0" wrapText="false" indent="0" shrinkToFit="false"/>
      <protection locked="true" hidden="false"/>
    </xf>
    <xf numFmtId="164" fontId="95" fillId="25" borderId="0" xfId="0" applyFont="true" applyBorder="false" applyAlignment="false" applyProtection="true">
      <alignment horizontal="general" vertical="center" textRotation="0" wrapText="false" indent="0" shrinkToFit="false"/>
      <protection locked="true" hidden="false"/>
    </xf>
    <xf numFmtId="164" fontId="92" fillId="25" borderId="0" xfId="0" applyFont="true" applyBorder="true" applyAlignment="true" applyProtection="true">
      <alignment horizontal="center" vertical="center" textRotation="0" wrapText="true" indent="0" shrinkToFit="false"/>
      <protection locked="true" hidden="false"/>
    </xf>
    <xf numFmtId="164" fontId="70" fillId="25" borderId="0" xfId="0" applyFont="true" applyBorder="true" applyAlignment="true" applyProtection="true">
      <alignment horizontal="center" vertical="center" textRotation="0" wrapText="false" indent="0" shrinkToFit="false"/>
      <protection locked="true" hidden="false"/>
    </xf>
    <xf numFmtId="164" fontId="93" fillId="0" borderId="0" xfId="0" applyFont="true" applyBorder="true" applyAlignment="true" applyProtection="true">
      <alignment horizontal="general" vertical="center" textRotation="0" wrapText="false" indent="0" shrinkToFit="true"/>
      <protection locked="true" hidden="false"/>
    </xf>
    <xf numFmtId="164" fontId="70" fillId="25" borderId="0" xfId="0" applyFont="true" applyBorder="true" applyAlignment="true" applyProtection="true">
      <alignment horizontal="center" vertical="center" textRotation="0" wrapText="false" indent="0" shrinkToFit="true"/>
      <protection locked="true" hidden="false"/>
    </xf>
    <xf numFmtId="164" fontId="95" fillId="25" borderId="90" xfId="0" applyFont="true" applyBorder="true" applyAlignment="false" applyProtection="true">
      <alignment horizontal="general" vertical="center" textRotation="0" wrapText="false" indent="0" shrinkToFit="false"/>
      <protection locked="true" hidden="false"/>
    </xf>
    <xf numFmtId="164" fontId="4" fillId="25" borderId="69" xfId="0" applyFont="true" applyBorder="true" applyAlignment="false" applyProtection="true">
      <alignment horizontal="general" vertical="center" textRotation="0" wrapText="false" indent="0" shrinkToFit="false"/>
      <protection locked="true" hidden="false"/>
    </xf>
    <xf numFmtId="164" fontId="93" fillId="25" borderId="93" xfId="0" applyFont="true" applyBorder="true" applyAlignment="false" applyProtection="true">
      <alignment horizontal="general" vertical="center" textRotation="0" wrapText="false" indent="0" shrinkToFit="false"/>
      <protection locked="true" hidden="false"/>
    </xf>
    <xf numFmtId="164" fontId="4" fillId="25" borderId="93" xfId="0" applyFont="true" applyBorder="true" applyAlignment="false" applyProtection="true">
      <alignment horizontal="general" vertical="center" textRotation="0" wrapText="false" indent="0" shrinkToFit="false"/>
      <protection locked="true" hidden="false"/>
    </xf>
    <xf numFmtId="164" fontId="4" fillId="25" borderId="94" xfId="0" applyFont="true" applyBorder="tru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center" vertical="center" textRotation="0" wrapText="false" indent="0" shrinkToFit="false"/>
      <protection locked="true" hidden="false"/>
    </xf>
    <xf numFmtId="164" fontId="96" fillId="25" borderId="0" xfId="0" applyFont="true" applyBorder="false" applyAlignment="false" applyProtection="true">
      <alignment horizontal="general" vertical="center" textRotation="0" wrapText="false" indent="0" shrinkToFit="false"/>
      <protection locked="true" hidden="false"/>
    </xf>
    <xf numFmtId="164" fontId="97" fillId="25" borderId="0" xfId="0" applyFont="true" applyBorder="false" applyAlignment="false" applyProtection="true">
      <alignment horizontal="general" vertical="center" textRotation="0" wrapText="false" indent="0" shrinkToFit="false"/>
      <protection locked="true" hidden="false"/>
    </xf>
    <xf numFmtId="164" fontId="42" fillId="25" borderId="0" xfId="0" applyFont="true" applyBorder="false" applyAlignment="true" applyProtection="true">
      <alignment horizontal="center" vertical="center" textRotation="0" wrapText="false" indent="0" shrinkToFit="false"/>
      <protection locked="true" hidden="false"/>
    </xf>
    <xf numFmtId="164" fontId="36" fillId="26" borderId="10" xfId="0" applyFont="true" applyBorder="true" applyAlignment="true" applyProtection="true">
      <alignment horizontal="center" vertical="center" textRotation="0" wrapText="false" indent="0" shrinkToFit="false"/>
      <protection locked="true" hidden="false"/>
    </xf>
    <xf numFmtId="164" fontId="62" fillId="0" borderId="108" xfId="0" applyFont="true" applyBorder="true" applyAlignment="false" applyProtection="true">
      <alignment horizontal="general" vertical="center" textRotation="0" wrapText="false" indent="0" shrinkToFit="false"/>
      <protection locked="true" hidden="false"/>
    </xf>
    <xf numFmtId="164" fontId="59" fillId="0" borderId="109" xfId="0" applyFont="true" applyBorder="true" applyAlignment="true" applyProtection="true">
      <alignment horizontal="left" vertical="center" textRotation="0" wrapText="false" indent="0" shrinkToFit="false"/>
      <protection locked="true" hidden="false"/>
    </xf>
    <xf numFmtId="164" fontId="87" fillId="24" borderId="10" xfId="0" applyFont="true" applyBorder="true" applyAlignment="true" applyProtection="true">
      <alignment horizontal="center" vertical="center" textRotation="0" wrapText="false" indent="0" shrinkToFit="false"/>
      <protection locked="true" hidden="false"/>
    </xf>
    <xf numFmtId="164" fontId="62" fillId="0" borderId="58" xfId="0" applyFont="true" applyBorder="true" applyAlignment="false" applyProtection="true">
      <alignment horizontal="general" vertical="center" textRotation="0" wrapText="false" indent="0" shrinkToFit="false"/>
      <protection locked="true" hidden="false"/>
    </xf>
    <xf numFmtId="164" fontId="59" fillId="0" borderId="110" xfId="0" applyFont="true" applyBorder="true" applyAlignment="true" applyProtection="true">
      <alignment horizontal="left" vertical="center" textRotation="0" wrapText="false" indent="0" shrinkToFit="false"/>
      <protection locked="true" hidden="false"/>
    </xf>
    <xf numFmtId="164" fontId="42" fillId="0" borderId="48" xfId="0" applyFont="true" applyBorder="true" applyAlignment="false" applyProtection="true">
      <alignment horizontal="general" vertical="center" textRotation="0" wrapText="false" indent="0" shrinkToFit="false"/>
      <protection locked="true" hidden="false"/>
    </xf>
    <xf numFmtId="164" fontId="62" fillId="0" borderId="58" xfId="0" applyFont="true" applyBorder="true" applyAlignment="true" applyProtection="true">
      <alignment horizontal="center" vertical="center" textRotation="0" wrapText="false" indent="0" shrinkToFit="false"/>
      <protection locked="true" hidden="false"/>
    </xf>
    <xf numFmtId="164" fontId="59" fillId="0" borderId="111" xfId="0" applyFont="true" applyBorder="true" applyAlignment="true" applyProtection="true">
      <alignment horizontal="center" vertical="center" textRotation="0" wrapText="false" indent="0" shrinkToFit="false"/>
      <protection locked="true" hidden="false"/>
    </xf>
    <xf numFmtId="164" fontId="43" fillId="0" borderId="82" xfId="0" applyFont="true" applyBorder="true" applyAlignment="true" applyProtection="true">
      <alignment horizontal="center" vertical="center" textRotation="0" wrapText="false" indent="0" shrinkToFit="false"/>
      <protection locked="true" hidden="false"/>
    </xf>
    <xf numFmtId="164" fontId="43" fillId="0" borderId="110" xfId="0" applyFont="true" applyBorder="true" applyAlignment="true" applyProtection="true">
      <alignment horizontal="left" vertical="center" textRotation="0" wrapText="true" indent="0" shrinkToFit="false"/>
      <protection locked="true" hidden="false"/>
    </xf>
    <xf numFmtId="164" fontId="42" fillId="0" borderId="58" xfId="0" applyFont="true" applyBorder="true" applyAlignment="true" applyProtection="true">
      <alignment horizontal="center" vertical="center" textRotation="0" wrapText="false" indent="0" shrinkToFit="false"/>
      <protection locked="true" hidden="false"/>
    </xf>
    <xf numFmtId="164" fontId="73" fillId="24" borderId="10" xfId="0" applyFont="true" applyBorder="true" applyAlignment="true" applyProtection="true">
      <alignment horizontal="center" vertical="center" textRotation="0" wrapText="false" indent="0" shrinkToFit="false"/>
      <protection locked="true" hidden="false"/>
    </xf>
    <xf numFmtId="164" fontId="62" fillId="0" borderId="48" xfId="0" applyFont="true" applyBorder="true" applyAlignment="true" applyProtection="true">
      <alignment horizontal="center" vertical="center" textRotation="0" wrapText="false" indent="0" shrinkToFit="false"/>
      <protection locked="true" hidden="false"/>
    </xf>
    <xf numFmtId="164" fontId="43" fillId="0" borderId="112" xfId="0" applyFont="true" applyBorder="true" applyAlignment="true" applyProtection="true">
      <alignment horizontal="center" vertical="center" textRotation="0" wrapText="false" indent="0" shrinkToFit="false"/>
      <protection locked="true" hidden="false"/>
    </xf>
    <xf numFmtId="164" fontId="43" fillId="0" borderId="86"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fals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02" fillId="25" borderId="0" xfId="0" applyFont="true" applyBorder="false" applyAlignment="false" applyProtection="true">
      <alignment horizontal="general" vertical="center" textRotation="0" wrapText="false" indent="0" shrinkToFit="false"/>
      <protection locked="true" hidden="true"/>
    </xf>
    <xf numFmtId="164" fontId="102" fillId="25" borderId="0" xfId="0" applyFont="true" applyBorder="false" applyAlignment="true" applyProtection="true">
      <alignment horizontal="center" vertical="center" textRotation="0" wrapText="false" indent="0" shrinkToFit="false"/>
      <protection locked="true" hidden="true"/>
    </xf>
    <xf numFmtId="164" fontId="102" fillId="0" borderId="0" xfId="0" applyFont="true" applyBorder="false" applyAlignment="false" applyProtection="true">
      <alignment horizontal="general" vertical="center" textRotation="0" wrapText="false" indent="0" shrinkToFit="false"/>
      <protection locked="true" hidden="true"/>
    </xf>
    <xf numFmtId="164" fontId="103" fillId="0" borderId="0" xfId="0" applyFont="true" applyBorder="false" applyAlignment="false" applyProtection="true">
      <alignment horizontal="general" vertical="center" textRotation="0" wrapText="false" indent="0" shrinkToFit="false"/>
      <protection locked="true" hidden="false"/>
    </xf>
    <xf numFmtId="164" fontId="48" fillId="25" borderId="0" xfId="0" applyFont="true" applyBorder="false" applyAlignment="false" applyProtection="true">
      <alignment horizontal="general" vertical="center" textRotation="0" wrapText="false" indent="0" shrinkToFit="false"/>
      <protection locked="true" hidden="false"/>
    </xf>
    <xf numFmtId="164" fontId="104" fillId="25" borderId="0" xfId="0" applyFont="true" applyBorder="false" applyAlignment="false" applyProtection="true">
      <alignment horizontal="general" vertical="center" textRotation="0" wrapText="false" indent="0" shrinkToFit="false"/>
      <protection locked="true" hidden="false"/>
    </xf>
    <xf numFmtId="164" fontId="48" fillId="25" borderId="13" xfId="0" applyFont="true" applyBorder="true" applyAlignment="true" applyProtection="true">
      <alignment horizontal="center" vertical="center" textRotation="0" wrapText="false" indent="0" shrinkToFit="false"/>
      <protection locked="true" hidden="false"/>
    </xf>
    <xf numFmtId="164" fontId="41" fillId="25" borderId="10" xfId="0" applyFont="true" applyBorder="true" applyAlignment="true" applyProtection="true">
      <alignment horizontal="center" vertical="center" textRotation="0" wrapText="false" indent="0" shrinkToFit="false"/>
      <protection locked="true" hidden="false"/>
    </xf>
    <xf numFmtId="164" fontId="105" fillId="0" borderId="0" xfId="0" applyFont="true" applyBorder="false" applyAlignment="false" applyProtection="true">
      <alignment horizontal="general" vertical="center" textRotation="0" wrapText="false" indent="0" shrinkToFit="false"/>
      <protection locked="true" hidden="true"/>
    </xf>
    <xf numFmtId="164" fontId="28" fillId="25" borderId="13" xfId="0" applyFont="true" applyBorder="true" applyAlignment="true" applyProtection="true">
      <alignment horizontal="center" vertical="center" textRotation="0" wrapText="false" indent="0" shrinkToFit="false"/>
      <protection locked="true" hidden="false"/>
    </xf>
    <xf numFmtId="164" fontId="29" fillId="25" borderId="11" xfId="0" applyFont="true" applyBorder="true" applyAlignment="true" applyProtection="true">
      <alignment horizontal="left" vertical="center" textRotation="0" wrapText="false" indent="0" shrinkToFit="false"/>
      <protection locked="true" hidden="false"/>
    </xf>
    <xf numFmtId="164" fontId="29" fillId="25" borderId="0" xfId="0" applyFont="true" applyBorder="false" applyAlignment="false" applyProtection="true">
      <alignment horizontal="general" vertical="center" textRotation="0" wrapText="false" indent="0" shrinkToFit="false"/>
      <protection locked="true" hidden="false"/>
    </xf>
    <xf numFmtId="164" fontId="29" fillId="25" borderId="0" xfId="0" applyFont="true" applyBorder="false" applyAlignment="true" applyProtection="true">
      <alignment horizontal="center" vertical="center" textRotation="0" wrapText="false" indent="0" shrinkToFit="false"/>
      <protection locked="true" hidden="false"/>
    </xf>
    <xf numFmtId="164" fontId="53" fillId="25" borderId="0" xfId="0" applyFont="true" applyBorder="false" applyAlignment="false" applyProtection="true">
      <alignment horizontal="general" vertical="center" textRotation="0" wrapText="false" indent="0" shrinkToFit="false"/>
      <protection locked="true" hidden="false"/>
    </xf>
    <xf numFmtId="164" fontId="54" fillId="25" borderId="0" xfId="0" applyFont="true" applyBorder="false" applyAlignment="true" applyProtection="true">
      <alignment horizontal="left" vertical="center" textRotation="0" wrapText="true" indent="0" shrinkToFit="false"/>
      <protection locked="true" hidden="false"/>
    </xf>
    <xf numFmtId="164" fontId="103" fillId="25" borderId="0" xfId="0" applyFont="true" applyBorder="false" applyAlignment="false" applyProtection="true">
      <alignment horizontal="general" vertical="center" textRotation="0" wrapText="false" indent="0" shrinkToFit="false"/>
      <protection locked="true" hidden="false"/>
    </xf>
    <xf numFmtId="164" fontId="103" fillId="25" borderId="0" xfId="0" applyFont="true" applyBorder="false" applyAlignment="true" applyProtection="true">
      <alignment horizontal="left" vertical="center" textRotation="0" wrapText="true" indent="0" shrinkToFit="false"/>
      <protection locked="true" hidden="false"/>
    </xf>
    <xf numFmtId="164" fontId="105" fillId="25" borderId="0" xfId="0" applyFont="true" applyBorder="false" applyAlignment="false" applyProtection="true">
      <alignment horizontal="general" vertical="center" textRotation="0" wrapText="false" indent="0" shrinkToFit="false"/>
      <protection locked="true" hidden="true"/>
    </xf>
    <xf numFmtId="164" fontId="34" fillId="25" borderId="12" xfId="0" applyFont="true" applyBorder="true" applyAlignment="true" applyProtection="true">
      <alignment horizontal="left" vertical="center" textRotation="0" wrapText="true" indent="0" shrinkToFit="false"/>
      <protection locked="true" hidden="false"/>
    </xf>
    <xf numFmtId="168" fontId="4" fillId="25" borderId="10" xfId="0" applyFont="true" applyBorder="true" applyAlignment="true" applyProtection="true">
      <alignment horizontal="general" vertical="center" textRotation="0" wrapText="false" indent="0" shrinkToFit="true"/>
      <protection locked="true" hidden="false"/>
    </xf>
    <xf numFmtId="164" fontId="59" fillId="25" borderId="10" xfId="0" applyFont="true" applyBorder="true" applyAlignment="false" applyProtection="true">
      <alignment horizontal="general" vertical="center" textRotation="0" wrapText="false" indent="0" shrinkToFit="false"/>
      <protection locked="true" hidden="false"/>
    </xf>
    <xf numFmtId="168" fontId="4" fillId="25" borderId="0" xfId="0" applyFont="true" applyBorder="false" applyAlignment="true" applyProtection="true">
      <alignment horizontal="general" vertical="center" textRotation="0" wrapText="false" indent="0" shrinkToFit="true"/>
      <protection locked="true" hidden="false"/>
    </xf>
    <xf numFmtId="168" fontId="88" fillId="25" borderId="0" xfId="0" applyFont="true" applyBorder="false" applyAlignment="true" applyProtection="true">
      <alignment horizontal="general" vertical="center" textRotation="0" wrapText="false" indent="0" shrinkToFit="true"/>
      <protection locked="true" hidden="false"/>
    </xf>
    <xf numFmtId="164" fontId="59" fillId="25" borderId="10" xfId="0" applyFont="true" applyBorder="true" applyAlignment="true" applyProtection="true">
      <alignment horizontal="center" vertical="center" textRotation="0" wrapText="true" indent="0" shrinkToFit="false"/>
      <protection locked="true" hidden="false"/>
    </xf>
    <xf numFmtId="164" fontId="59" fillId="25" borderId="35" xfId="0" applyFont="true" applyBorder="true" applyAlignment="true" applyProtection="true">
      <alignment horizontal="left" vertical="center" textRotation="0" wrapText="true" indent="0" shrinkToFit="false"/>
      <protection locked="true" hidden="false"/>
    </xf>
    <xf numFmtId="175" fontId="64" fillId="25" borderId="14" xfId="0" applyFont="true" applyBorder="true" applyAlignment="true" applyProtection="true">
      <alignment horizontal="right" vertical="center" textRotation="0" wrapText="false" indent="0" shrinkToFit="false"/>
      <protection locked="true" hidden="false"/>
    </xf>
    <xf numFmtId="164" fontId="106" fillId="26" borderId="11" xfId="0" applyFont="true" applyBorder="true" applyAlignment="true" applyProtection="true">
      <alignment horizontal="center" vertical="center" textRotation="0" wrapText="false" indent="0" shrinkToFit="false"/>
      <protection locked="true" hidden="false"/>
    </xf>
    <xf numFmtId="164" fontId="4" fillId="25" borderId="29" xfId="0" applyFont="true" applyBorder="true" applyAlignment="true" applyProtection="true">
      <alignment horizontal="center" vertical="center" textRotation="0" wrapText="true" indent="0" shrinkToFit="false"/>
      <protection locked="true" hidden="false"/>
    </xf>
    <xf numFmtId="164" fontId="63" fillId="0" borderId="10" xfId="0" applyFont="true" applyBorder="true" applyAlignment="true" applyProtection="true">
      <alignment horizontal="left" vertical="center" textRotation="0" wrapText="true" indent="0" shrinkToFit="false"/>
      <protection locked="true" hidden="false"/>
    </xf>
    <xf numFmtId="175" fontId="64" fillId="25" borderId="25" xfId="0" applyFont="true" applyBorder="true" applyAlignment="true" applyProtection="true">
      <alignment horizontal="right" vertical="center" textRotation="0" wrapText="false" indent="0" shrinkToFit="false"/>
      <protection locked="true" hidden="false"/>
    </xf>
    <xf numFmtId="164" fontId="34" fillId="25" borderId="0" xfId="0" applyFont="true" applyBorder="true" applyAlignment="true" applyProtection="true">
      <alignment horizontal="left" vertical="center" textRotation="0" wrapText="true" indent="0" shrinkToFit="false"/>
      <protection locked="true" hidden="false"/>
    </xf>
    <xf numFmtId="164" fontId="4" fillId="25" borderId="0" xfId="0" applyFont="true" applyBorder="false" applyAlignment="true" applyProtection="true">
      <alignment horizontal="general" vertical="center" textRotation="0" wrapText="true" indent="0" shrinkToFit="false"/>
      <protection locked="true" hidden="false"/>
    </xf>
    <xf numFmtId="175" fontId="64" fillId="25" borderId="24" xfId="0" applyFont="true" applyBorder="true" applyAlignment="true" applyProtection="true">
      <alignment horizontal="right" vertical="center" textRotation="0" wrapText="false" indent="0" shrinkToFit="false"/>
      <protection locked="true" hidden="false"/>
    </xf>
    <xf numFmtId="164" fontId="4" fillId="25" borderId="93" xfId="0" applyFont="true" applyBorder="true" applyAlignment="true" applyProtection="true">
      <alignment horizontal="general" vertical="center" textRotation="0" wrapText="true" indent="0" shrinkToFit="false"/>
      <protection locked="true" hidden="false"/>
    </xf>
    <xf numFmtId="164" fontId="54" fillId="25" borderId="0" xfId="0" applyFont="true" applyBorder="false" applyAlignment="true" applyProtection="true">
      <alignment horizontal="general" vertical="center" textRotation="0" wrapText="true" indent="0" shrinkToFit="false"/>
      <protection locked="true" hidden="false"/>
    </xf>
    <xf numFmtId="164" fontId="54" fillId="25" borderId="0" xfId="0" applyFont="true" applyBorder="false" applyAlignment="true" applyProtection="true">
      <alignment horizontal="center" vertical="center" textRotation="0" wrapText="true" indent="0" shrinkToFit="false"/>
      <protection locked="true" hidden="false"/>
    </xf>
    <xf numFmtId="164" fontId="107" fillId="25" borderId="0" xfId="0" applyFont="true" applyBorder="false" applyAlignment="true" applyProtection="true">
      <alignment horizontal="left" vertical="center" textRotation="0" wrapText="true" indent="0" shrinkToFit="false"/>
      <protection locked="true" hidden="true"/>
    </xf>
    <xf numFmtId="164" fontId="107" fillId="25" borderId="0" xfId="0" applyFont="true" applyBorder="false" applyAlignment="true" applyProtection="true">
      <alignment horizontal="center" vertical="center" textRotation="0" wrapText="true" indent="0" shrinkToFit="false"/>
      <protection locked="true" hidden="true"/>
    </xf>
    <xf numFmtId="164" fontId="56" fillId="25" borderId="113" xfId="0" applyFont="true" applyBorder="true" applyAlignment="true" applyProtection="true">
      <alignment horizontal="general" vertical="center" textRotation="0" wrapText="true" indent="0" shrinkToFit="false"/>
      <protection locked="true" hidden="false"/>
    </xf>
    <xf numFmtId="164" fontId="28" fillId="25" borderId="114" xfId="0" applyFont="true" applyBorder="true" applyAlignment="true" applyProtection="true">
      <alignment horizontal="center" vertical="center" textRotation="0" wrapText="true" indent="0" shrinkToFit="false"/>
      <protection locked="true" hidden="false"/>
    </xf>
    <xf numFmtId="164" fontId="28" fillId="0" borderId="31" xfId="0" applyFont="true" applyBorder="true" applyAlignment="true" applyProtection="true">
      <alignment horizontal="center" vertical="center" textRotation="0" wrapText="false" indent="0" shrinkToFit="false"/>
      <protection locked="true" hidden="false"/>
    </xf>
    <xf numFmtId="164" fontId="28" fillId="25" borderId="114" xfId="0" applyFont="true" applyBorder="true" applyAlignment="true" applyProtection="true">
      <alignment horizontal="center" vertical="center" textRotation="0" wrapText="false" indent="0" shrinkToFit="false"/>
      <protection locked="true" hidden="false"/>
    </xf>
    <xf numFmtId="164" fontId="28" fillId="25" borderId="115" xfId="0" applyFont="true" applyBorder="true" applyAlignment="true" applyProtection="true">
      <alignment horizontal="center" vertical="center" textRotation="0" wrapText="false" indent="0" shrinkToFit="false"/>
      <protection locked="true" hidden="false"/>
    </xf>
    <xf numFmtId="164" fontId="28" fillId="0" borderId="20" xfId="0" applyFont="true" applyBorder="true" applyAlignment="true" applyProtection="true">
      <alignment horizontal="center" vertical="center" textRotation="0" wrapText="true" indent="0" shrinkToFit="false"/>
      <protection locked="true" hidden="false"/>
    </xf>
    <xf numFmtId="164" fontId="108" fillId="25" borderId="75" xfId="0" applyFont="true" applyBorder="true" applyAlignment="true" applyProtection="true">
      <alignment horizontal="center" vertical="center" textRotation="0" wrapText="true" indent="0" shrinkToFit="false"/>
      <protection locked="true" hidden="true"/>
    </xf>
    <xf numFmtId="164" fontId="108" fillId="25" borderId="51" xfId="0" applyFont="true" applyBorder="true" applyAlignment="true" applyProtection="true">
      <alignment horizontal="center" vertical="center" textRotation="0" wrapText="true" indent="0" shrinkToFit="false"/>
      <protection locked="true" hidden="true"/>
    </xf>
    <xf numFmtId="164" fontId="108" fillId="0" borderId="116" xfId="0" applyFont="true" applyBorder="true" applyAlignment="true" applyProtection="true">
      <alignment horizontal="center" vertical="center" textRotation="0" wrapText="true" indent="0" shrinkToFit="false"/>
      <protection locked="true" hidden="true"/>
    </xf>
    <xf numFmtId="164" fontId="85" fillId="0" borderId="0" xfId="0" applyFont="true" applyBorder="false" applyAlignment="true" applyProtection="true">
      <alignment horizontal="general" vertical="center" textRotation="0" wrapText="true" indent="0" shrinkToFit="false"/>
      <protection locked="true" hidden="false"/>
    </xf>
    <xf numFmtId="168" fontId="103" fillId="0" borderId="0" xfId="0" applyFont="true" applyBorder="false" applyAlignment="false" applyProtection="true">
      <alignment horizontal="general" vertical="center" textRotation="0" wrapText="false" indent="0" shrinkToFit="false"/>
      <protection locked="true" hidden="false"/>
    </xf>
    <xf numFmtId="164" fontId="31" fillId="0" borderId="14" xfId="0" applyFont="true" applyBorder="true" applyAlignment="true" applyProtection="true">
      <alignment horizontal="center" vertical="center" textRotation="0" wrapText="false" indent="0" shrinkToFit="false"/>
      <protection locked="true" hidden="false"/>
    </xf>
    <xf numFmtId="164" fontId="31" fillId="0" borderId="117" xfId="0" applyFont="true" applyBorder="true" applyAlignment="true" applyProtection="true">
      <alignment horizontal="center" vertical="center" textRotation="0" wrapText="true" indent="0" shrinkToFit="false"/>
      <protection locked="true" hidden="false"/>
    </xf>
    <xf numFmtId="164" fontId="28" fillId="25" borderId="118" xfId="0" applyFont="true" applyBorder="true" applyAlignment="true" applyProtection="true">
      <alignment horizontal="center" vertical="center" textRotation="0" wrapText="true" indent="0" shrinkToFit="false"/>
      <protection locked="true" hidden="false"/>
    </xf>
    <xf numFmtId="164" fontId="28" fillId="25" borderId="36" xfId="0" applyFont="true" applyBorder="true" applyAlignment="true" applyProtection="true">
      <alignment horizontal="center" vertical="center" textRotation="0" wrapText="true" indent="0" shrinkToFit="false"/>
      <protection locked="true" hidden="false"/>
    </xf>
    <xf numFmtId="164" fontId="28" fillId="25" borderId="12" xfId="0" applyFont="true" applyBorder="true" applyAlignment="true" applyProtection="true">
      <alignment horizontal="center" vertical="center" textRotation="0" wrapText="true" indent="0" shrinkToFit="false"/>
      <protection locked="true" hidden="false"/>
    </xf>
    <xf numFmtId="164" fontId="31" fillId="0" borderId="10" xfId="0" applyFont="true" applyBorder="true" applyAlignment="true" applyProtection="true">
      <alignment horizontal="center" vertical="center" textRotation="0" wrapText="true" indent="0" shrinkToFit="false"/>
      <protection locked="true" hidden="false"/>
    </xf>
    <xf numFmtId="164" fontId="31" fillId="0" borderId="119" xfId="0" applyFont="true" applyBorder="true" applyAlignment="true" applyProtection="true">
      <alignment horizontal="center" vertical="center" textRotation="0" wrapText="true" indent="0" shrinkToFit="false"/>
      <protection locked="true" hidden="false"/>
    </xf>
    <xf numFmtId="164" fontId="28" fillId="25" borderId="120" xfId="0" applyFont="true" applyBorder="true" applyAlignment="true" applyProtection="true">
      <alignment horizontal="center" vertical="center" textRotation="0" wrapText="true" indent="0" shrinkToFit="false"/>
      <protection locked="true" hidden="false"/>
    </xf>
    <xf numFmtId="164" fontId="63" fillId="0" borderId="13" xfId="0" applyFont="true" applyBorder="true" applyAlignment="true" applyProtection="true">
      <alignment horizontal="center" vertical="center" textRotation="0" wrapText="true" indent="0" shrinkToFit="false"/>
      <protection locked="true" hidden="false"/>
    </xf>
    <xf numFmtId="164" fontId="53" fillId="25" borderId="28" xfId="0" applyFont="true" applyBorder="true" applyAlignment="true" applyProtection="true">
      <alignment horizontal="center" vertical="center" textRotation="0" wrapText="false" indent="0" shrinkToFit="false"/>
      <protection locked="true" hidden="false"/>
    </xf>
    <xf numFmtId="164" fontId="43" fillId="25" borderId="12" xfId="0" applyFont="true" applyBorder="true" applyAlignment="true" applyProtection="true">
      <alignment horizontal="center" vertical="center" textRotation="0" wrapText="true" indent="0" shrinkToFit="false"/>
      <protection locked="true" hidden="false"/>
    </xf>
    <xf numFmtId="164" fontId="43" fillId="25" borderId="36" xfId="0" applyFont="true" applyBorder="true" applyAlignment="true" applyProtection="true">
      <alignment horizontal="center" vertical="center" textRotation="0" wrapText="true" indent="0" shrinkToFit="false"/>
      <protection locked="true" hidden="false"/>
    </xf>
    <xf numFmtId="164" fontId="54" fillId="0" borderId="121" xfId="0" applyFont="true" applyBorder="true" applyAlignment="true" applyProtection="true">
      <alignment horizontal="right" vertical="center" textRotation="0" wrapText="false" indent="0" shrinkToFit="false"/>
      <protection locked="true" hidden="false"/>
    </xf>
    <xf numFmtId="164" fontId="54" fillId="0" borderId="31" xfId="0" applyFont="true" applyBorder="true" applyAlignment="true" applyProtection="true">
      <alignment horizontal="center" vertical="center" textRotation="0" wrapText="false" indent="0" shrinkToFit="true"/>
      <protection locked="true" hidden="false"/>
    </xf>
    <xf numFmtId="164" fontId="54" fillId="25" borderId="122" xfId="0" applyFont="true" applyBorder="true" applyAlignment="true" applyProtection="true">
      <alignment horizontal="general" vertical="center" textRotation="0" wrapText="false" indent="0" shrinkToFit="true"/>
      <protection locked="true" hidden="false"/>
    </xf>
    <xf numFmtId="164" fontId="54" fillId="25" borderId="31" xfId="0" applyFont="true" applyBorder="true" applyAlignment="true" applyProtection="true">
      <alignment horizontal="general" vertical="center" textRotation="0" wrapText="false" indent="0" shrinkToFit="true"/>
      <protection locked="true" hidden="false"/>
    </xf>
    <xf numFmtId="164" fontId="54" fillId="25" borderId="123" xfId="0" applyFont="true" applyBorder="true" applyAlignment="true" applyProtection="true">
      <alignment horizontal="general" vertical="center" textRotation="0" wrapText="true" indent="0" shrinkToFit="true"/>
      <protection locked="true" hidden="false"/>
    </xf>
    <xf numFmtId="168" fontId="72" fillId="0" borderId="124" xfId="0" applyFont="true" applyBorder="true" applyAlignment="true" applyProtection="true">
      <alignment horizontal="center" vertical="center" textRotation="0" wrapText="false" indent="0" shrinkToFit="true"/>
      <protection locked="false" hidden="false"/>
    </xf>
    <xf numFmtId="168" fontId="54" fillId="0" borderId="122" xfId="0" applyFont="true" applyBorder="true" applyAlignment="true" applyProtection="true">
      <alignment horizontal="right" vertical="center" textRotation="0" wrapText="false" indent="0" shrinkToFit="true"/>
      <protection locked="false" hidden="false"/>
    </xf>
    <xf numFmtId="166" fontId="54" fillId="0" borderId="122" xfId="74" applyFont="true" applyBorder="true" applyAlignment="true" applyProtection="true">
      <alignment horizontal="right" vertical="center" textRotation="0" wrapText="false" indent="0" shrinkToFit="true"/>
      <protection locked="true" hidden="false"/>
    </xf>
    <xf numFmtId="168" fontId="54" fillId="0" borderId="122" xfId="0" applyFont="true" applyBorder="true" applyAlignment="true" applyProtection="true">
      <alignment horizontal="center" vertical="center" textRotation="0" wrapText="false" indent="0" shrinkToFit="true"/>
      <protection locked="false" hidden="false"/>
    </xf>
    <xf numFmtId="168" fontId="54" fillId="29" borderId="122" xfId="0" applyFont="true" applyBorder="true" applyAlignment="true" applyProtection="true">
      <alignment horizontal="right" vertical="center" textRotation="0" wrapText="false" indent="0" shrinkToFit="true"/>
      <protection locked="false" hidden="false"/>
    </xf>
    <xf numFmtId="168" fontId="53" fillId="0" borderId="54" xfId="0" applyFont="true" applyBorder="true" applyAlignment="true" applyProtection="true">
      <alignment horizontal="left" vertical="center" textRotation="0" wrapText="true" indent="0" shrinkToFit="true"/>
      <protection locked="false" hidden="false"/>
    </xf>
    <xf numFmtId="168" fontId="72" fillId="0" borderId="30" xfId="0" applyFont="true" applyBorder="true" applyAlignment="true" applyProtection="true">
      <alignment horizontal="center" vertical="center" textRotation="0" wrapText="false" indent="0" shrinkToFit="true"/>
      <protection locked="false" hidden="false"/>
    </xf>
    <xf numFmtId="168" fontId="54" fillId="29" borderId="31" xfId="0" applyFont="true" applyBorder="true" applyAlignment="true" applyProtection="true">
      <alignment horizontal="right" vertical="center" textRotation="0" wrapText="false" indent="0" shrinkToFit="true"/>
      <protection locked="false" hidden="false"/>
    </xf>
    <xf numFmtId="168" fontId="38" fillId="0" borderId="31" xfId="0" applyFont="true" applyBorder="true" applyAlignment="true" applyProtection="true">
      <alignment horizontal="right" vertical="center" textRotation="0" wrapText="false" indent="0" shrinkToFit="true"/>
      <protection locked="true" hidden="false"/>
    </xf>
    <xf numFmtId="168" fontId="54" fillId="29" borderId="31" xfId="0" applyFont="true" applyBorder="true" applyAlignment="true" applyProtection="true">
      <alignment horizontal="center" vertical="center" textRotation="0" wrapText="false" indent="0" shrinkToFit="true"/>
      <protection locked="false" hidden="false"/>
    </xf>
    <xf numFmtId="168" fontId="107" fillId="25" borderId="75" xfId="0" applyFont="true" applyBorder="true" applyAlignment="true" applyProtection="true">
      <alignment horizontal="right" vertical="center" textRotation="0" wrapText="false" indent="0" shrinkToFit="true"/>
      <protection locked="true" hidden="true"/>
    </xf>
    <xf numFmtId="168" fontId="107" fillId="25" borderId="51" xfId="0" applyFont="true" applyBorder="true" applyAlignment="true" applyProtection="true">
      <alignment horizontal="right" vertical="center" textRotation="0" wrapText="false" indent="0" shrinkToFit="true"/>
      <protection locked="true" hidden="true"/>
    </xf>
    <xf numFmtId="164" fontId="109" fillId="25" borderId="75" xfId="0" applyFont="true" applyBorder="true" applyAlignment="false" applyProtection="true">
      <alignment horizontal="general" vertical="center" textRotation="0" wrapText="false" indent="0" shrinkToFit="false"/>
      <protection locked="true" hidden="true"/>
    </xf>
    <xf numFmtId="164" fontId="109" fillId="25" borderId="51" xfId="0" applyFont="true" applyBorder="true" applyAlignment="false" applyProtection="true">
      <alignment horizontal="general" vertical="center" textRotation="0" wrapText="false" indent="0" shrinkToFit="false"/>
      <protection locked="true" hidden="true"/>
    </xf>
    <xf numFmtId="164" fontId="109" fillId="0" borderId="0" xfId="0" applyFont="true" applyBorder="false" applyAlignment="true" applyProtection="true">
      <alignment horizontal="left" vertical="center" textRotation="0" wrapText="true" indent="0" shrinkToFit="false"/>
      <protection locked="true" hidden="true"/>
    </xf>
    <xf numFmtId="164" fontId="81" fillId="0" borderId="0" xfId="0" applyFont="true" applyBorder="false" applyAlignment="true" applyProtection="true">
      <alignment horizontal="left" vertical="center" textRotation="0" wrapText="true" indent="0" shrinkToFit="false"/>
      <protection locked="true" hidden="false"/>
    </xf>
    <xf numFmtId="164" fontId="110" fillId="0" borderId="0" xfId="0" applyFont="true" applyBorder="false" applyAlignment="false" applyProtection="true">
      <alignment horizontal="general" vertical="center" textRotation="0" wrapText="false" indent="0" shrinkToFit="false"/>
      <protection locked="true" hidden="false"/>
    </xf>
    <xf numFmtId="168" fontId="54" fillId="30" borderId="0" xfId="0" applyFont="true" applyBorder="true" applyAlignment="true" applyProtection="true">
      <alignment horizontal="right" vertical="center" textRotation="0" wrapText="false" indent="0" shrinkToFit="true"/>
      <protection locked="true" hidden="false"/>
    </xf>
    <xf numFmtId="176" fontId="54" fillId="0" borderId="34" xfId="0" applyFont="true" applyBorder="true" applyAlignment="false" applyProtection="true">
      <alignment horizontal="general" vertical="center" textRotation="0" wrapText="false" indent="0" shrinkToFit="false"/>
      <protection locked="true" hidden="false"/>
    </xf>
    <xf numFmtId="164" fontId="54" fillId="0" borderId="10" xfId="0" applyFont="true" applyBorder="true" applyAlignment="true" applyProtection="true">
      <alignment horizontal="center" vertical="center" textRotation="0" wrapText="false" indent="0" shrinkToFit="true"/>
      <protection locked="true" hidden="false"/>
    </xf>
    <xf numFmtId="164" fontId="54" fillId="25" borderId="12" xfId="0" applyFont="true" applyBorder="true" applyAlignment="true" applyProtection="true">
      <alignment horizontal="general" vertical="center" textRotation="0" wrapText="false" indent="0" shrinkToFit="true"/>
      <protection locked="true" hidden="false"/>
    </xf>
    <xf numFmtId="164" fontId="54" fillId="25" borderId="10" xfId="0" applyFont="true" applyBorder="true" applyAlignment="true" applyProtection="true">
      <alignment horizontal="general" vertical="center" textRotation="0" wrapText="false" indent="0" shrinkToFit="true"/>
      <protection locked="true" hidden="false"/>
    </xf>
    <xf numFmtId="164" fontId="54" fillId="25" borderId="13" xfId="0" applyFont="true" applyBorder="true" applyAlignment="true" applyProtection="true">
      <alignment horizontal="general" vertical="center" textRotation="0" wrapText="true" indent="0" shrinkToFit="true"/>
      <protection locked="true" hidden="false"/>
    </xf>
    <xf numFmtId="168" fontId="54" fillId="0" borderId="10" xfId="0" applyFont="true" applyBorder="true" applyAlignment="true" applyProtection="true">
      <alignment horizontal="right" vertical="center" textRotation="0" wrapText="false" indent="0" shrinkToFit="true"/>
      <protection locked="false" hidden="false"/>
    </xf>
    <xf numFmtId="166" fontId="54" fillId="0" borderId="10" xfId="74" applyFont="true" applyBorder="true" applyAlignment="true" applyProtection="true">
      <alignment horizontal="right" vertical="center" textRotation="0" wrapText="false" indent="0" shrinkToFit="true"/>
      <protection locked="true" hidden="false"/>
    </xf>
    <xf numFmtId="168" fontId="54" fillId="0" borderId="10" xfId="0" applyFont="true" applyBorder="true" applyAlignment="true" applyProtection="true">
      <alignment horizontal="center" vertical="center" textRotation="0" wrapText="false" indent="0" shrinkToFit="true"/>
      <protection locked="false" hidden="false"/>
    </xf>
    <xf numFmtId="168" fontId="54" fillId="29" borderId="10" xfId="0" applyFont="true" applyBorder="true" applyAlignment="true" applyProtection="true">
      <alignment horizontal="right" vertical="center" textRotation="0" wrapText="false" indent="0" shrinkToFit="true"/>
      <protection locked="false" hidden="false"/>
    </xf>
    <xf numFmtId="168" fontId="72" fillId="0" borderId="34" xfId="0" applyFont="true" applyBorder="true" applyAlignment="true" applyProtection="true">
      <alignment horizontal="center" vertical="center" textRotation="0" wrapText="false" indent="0" shrinkToFit="true"/>
      <protection locked="false" hidden="false"/>
    </xf>
    <xf numFmtId="168" fontId="38" fillId="0" borderId="10" xfId="0" applyFont="true" applyBorder="true" applyAlignment="true" applyProtection="true">
      <alignment horizontal="right" vertical="center" textRotation="0" wrapText="false" indent="0" shrinkToFit="true"/>
      <protection locked="true" hidden="false"/>
    </xf>
    <xf numFmtId="168" fontId="54" fillId="29" borderId="10" xfId="0" applyFont="true" applyBorder="true" applyAlignment="true" applyProtection="true">
      <alignment horizontal="center" vertical="center" textRotation="0" wrapText="false" indent="0" shrinkToFit="true"/>
      <protection locked="false" hidden="false"/>
    </xf>
    <xf numFmtId="168" fontId="54" fillId="0" borderId="15" xfId="0" applyFont="true" applyBorder="true" applyAlignment="true" applyProtection="true">
      <alignment horizontal="right" vertical="center" textRotation="0" wrapText="false" indent="0" shrinkToFit="true"/>
      <protection locked="false" hidden="false"/>
    </xf>
    <xf numFmtId="166" fontId="54" fillId="0" borderId="15" xfId="74" applyFont="true" applyBorder="true" applyAlignment="true" applyProtection="true">
      <alignment horizontal="right" vertical="center" textRotation="0" wrapText="false" indent="0" shrinkToFit="true"/>
      <protection locked="true" hidden="false"/>
    </xf>
    <xf numFmtId="168" fontId="54" fillId="0" borderId="29" xfId="0" applyFont="true" applyBorder="true" applyAlignment="true" applyProtection="true">
      <alignment horizontal="left" vertical="center" textRotation="0" wrapText="true" indent="0" shrinkToFit="true"/>
      <protection locked="false" hidden="false"/>
    </xf>
    <xf numFmtId="176" fontId="54" fillId="0" borderId="124" xfId="0" applyFont="true" applyBorder="true" applyAlignment="false" applyProtection="true">
      <alignment horizontal="general" vertical="center" textRotation="0" wrapText="false" indent="0" shrinkToFit="false"/>
      <protection locked="true" hidden="false"/>
    </xf>
    <xf numFmtId="164" fontId="54" fillId="0" borderId="15" xfId="0" applyFont="true" applyBorder="true" applyAlignment="true" applyProtection="true">
      <alignment horizontal="center" vertical="center" textRotation="0" wrapText="false" indent="0" shrinkToFit="true"/>
      <protection locked="true" hidden="false"/>
    </xf>
    <xf numFmtId="164" fontId="54" fillId="25" borderId="22" xfId="0" applyFont="true" applyBorder="true" applyAlignment="true" applyProtection="true">
      <alignment horizontal="general" vertical="center" textRotation="0" wrapText="false" indent="0" shrinkToFit="true"/>
      <protection locked="true" hidden="false"/>
    </xf>
    <xf numFmtId="164" fontId="54" fillId="25" borderId="15" xfId="0" applyFont="true" applyBorder="true" applyAlignment="true" applyProtection="true">
      <alignment horizontal="general" vertical="center" textRotation="0" wrapText="false" indent="0" shrinkToFit="true"/>
      <protection locked="true" hidden="false"/>
    </xf>
    <xf numFmtId="164" fontId="54" fillId="25" borderId="29" xfId="0" applyFont="true" applyBorder="true" applyAlignment="true" applyProtection="true">
      <alignment horizontal="general" vertical="center" textRotation="0" wrapText="true" indent="0" shrinkToFit="true"/>
      <protection locked="true" hidden="false"/>
    </xf>
    <xf numFmtId="176" fontId="54" fillId="0" borderId="120" xfId="0" applyFont="true" applyBorder="true" applyAlignment="false" applyProtection="true">
      <alignment horizontal="general" vertical="center" textRotation="0" wrapText="false" indent="0" shrinkToFit="false"/>
      <protection locked="true" hidden="false"/>
    </xf>
    <xf numFmtId="164" fontId="54" fillId="0" borderId="12" xfId="0" applyFont="true" applyBorder="true" applyAlignment="true" applyProtection="true">
      <alignment horizontal="center" vertical="center" textRotation="0" wrapText="false" indent="0" shrinkToFit="true"/>
      <protection locked="true" hidden="false"/>
    </xf>
    <xf numFmtId="164" fontId="54" fillId="25" borderId="36" xfId="0" applyFont="true" applyBorder="true" applyAlignment="true" applyProtection="true">
      <alignment horizontal="general" vertical="center" textRotation="0" wrapText="true" indent="0" shrinkToFit="true"/>
      <protection locked="true" hidden="false"/>
    </xf>
    <xf numFmtId="176" fontId="54" fillId="0" borderId="118" xfId="0" applyFont="true" applyBorder="true" applyAlignment="false" applyProtection="true">
      <alignment horizontal="general" vertical="center" textRotation="0" wrapText="false" indent="0" shrinkToFit="false"/>
      <protection locked="true" hidden="false"/>
    </xf>
    <xf numFmtId="164" fontId="54" fillId="0" borderId="28" xfId="0" applyFont="true" applyBorder="true" applyAlignment="true" applyProtection="true">
      <alignment horizontal="center" vertical="center" textRotation="0" wrapText="false" indent="0" shrinkToFit="true"/>
      <protection locked="true" hidden="false"/>
    </xf>
    <xf numFmtId="164" fontId="54" fillId="25" borderId="28" xfId="0" applyFont="true" applyBorder="true" applyAlignment="true" applyProtection="true">
      <alignment horizontal="general" vertical="center" textRotation="0" wrapText="false" indent="0" shrinkToFit="true"/>
      <protection locked="true" hidden="false"/>
    </xf>
    <xf numFmtId="164" fontId="54" fillId="25" borderId="125" xfId="0" applyFont="true" applyBorder="true" applyAlignment="true" applyProtection="true">
      <alignment horizontal="general" vertical="center" textRotation="0" wrapText="true" indent="0" shrinkToFit="true"/>
      <protection locked="true" hidden="false"/>
    </xf>
    <xf numFmtId="168" fontId="54" fillId="0" borderId="28" xfId="0" applyFont="true" applyBorder="true" applyAlignment="true" applyProtection="true">
      <alignment horizontal="right" vertical="center" textRotation="0" wrapText="false" indent="0" shrinkToFit="true"/>
      <protection locked="false" hidden="false"/>
    </xf>
    <xf numFmtId="168" fontId="38" fillId="0" borderId="28" xfId="0" applyFont="true" applyBorder="true" applyAlignment="true" applyProtection="true">
      <alignment horizontal="right" vertical="center" textRotation="0" wrapText="false" indent="0" shrinkToFit="true"/>
      <protection locked="true" hidden="false"/>
    </xf>
    <xf numFmtId="168" fontId="54" fillId="29" borderId="28" xfId="0" applyFont="true" applyBorder="true" applyAlignment="true" applyProtection="true">
      <alignment horizontal="right" vertical="center" textRotation="0" wrapText="false" indent="0" shrinkToFit="true"/>
      <protection locked="fals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36" fillId="0" borderId="0" xfId="0" applyFont="tru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true" indent="0" shrinkToFit="false"/>
      <protection locked="true" hidden="false"/>
    </xf>
    <xf numFmtId="164" fontId="59" fillId="0" borderId="0" xfId="0" applyFont="true" applyBorder="false" applyAlignment="false" applyProtection="false">
      <alignment horizontal="general" vertical="center" textRotation="0" wrapText="false" indent="0" shrinkToFit="false"/>
      <protection locked="true" hidden="false"/>
    </xf>
    <xf numFmtId="164" fontId="112" fillId="0" borderId="0" xfId="0" applyFont="true" applyBorder="false" applyAlignment="true" applyProtection="false">
      <alignment horizontal="center" vertical="center" textRotation="0" wrapText="false" indent="0" shrinkToFit="false"/>
      <protection locked="true" hidden="false"/>
    </xf>
    <xf numFmtId="164" fontId="38" fillId="0" borderId="0" xfId="0" applyFont="true" applyBorder="fals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center" vertical="center" textRotation="0" wrapText="false" indent="0" shrinkToFit="false"/>
      <protection locked="true" hidden="false"/>
    </xf>
    <xf numFmtId="164" fontId="58" fillId="0" borderId="0" xfId="0" applyFont="true" applyBorder="false" applyAlignment="true" applyProtection="false">
      <alignment horizontal="center" vertical="center" textRotation="0" wrapText="true" indent="0" shrinkToFit="false"/>
      <protection locked="true" hidden="false"/>
    </xf>
    <xf numFmtId="164" fontId="63" fillId="0" borderId="11" xfId="0" applyFont="true" applyBorder="true" applyAlignment="true" applyProtection="false">
      <alignment horizontal="center" vertical="center" textRotation="0" wrapText="false" indent="0" shrinkToFit="false"/>
      <protection locked="true" hidden="false"/>
    </xf>
    <xf numFmtId="164" fontId="59" fillId="0" borderId="11" xfId="0" applyFont="true" applyBorder="true" applyAlignment="true" applyProtection="false">
      <alignment horizontal="center" vertical="center" textRotation="0" wrapText="true" indent="0" shrinkToFit="false"/>
      <protection locked="true" hidden="false"/>
    </xf>
    <xf numFmtId="167" fontId="53" fillId="0" borderId="11" xfId="0" applyFont="true" applyBorder="true" applyAlignment="true" applyProtection="false">
      <alignment horizontal="center" vertical="center" textRotation="0" wrapText="false" indent="0" shrinkToFit="false"/>
      <protection locked="true" hidden="false"/>
    </xf>
    <xf numFmtId="164" fontId="59" fillId="0" borderId="11" xfId="55" applyFont="true" applyBorder="true" applyAlignment="true" applyProtection="false">
      <alignment horizontal="center" vertical="center" textRotation="0" wrapText="true" indent="0" shrinkToFit="false"/>
      <protection locked="true" hidden="false"/>
    </xf>
    <xf numFmtId="164" fontId="59" fillId="0" borderId="20" xfId="0" applyFont="true" applyBorder="true" applyAlignment="true" applyProtection="false">
      <alignment horizontal="center" vertical="center" textRotation="0" wrapText="true" indent="0" shrinkToFit="false"/>
      <protection locked="true" hidden="false"/>
    </xf>
    <xf numFmtId="164" fontId="36" fillId="0" borderId="11" xfId="0" applyFont="true" applyBorder="true" applyAlignment="true" applyProtection="false">
      <alignment horizontal="center" vertical="center" textRotation="0" wrapText="false" indent="0" shrinkToFit="false"/>
      <protection locked="true" hidden="false"/>
    </xf>
    <xf numFmtId="164" fontId="59" fillId="0" borderId="107" xfId="0" applyFont="true" applyBorder="true" applyAlignment="true" applyProtection="false">
      <alignment horizontal="general" vertical="center" textRotation="0" wrapText="true" indent="0" shrinkToFit="false"/>
      <protection locked="true" hidden="false"/>
    </xf>
    <xf numFmtId="164" fontId="59" fillId="0" borderId="21" xfId="0" applyFont="true" applyBorder="true" applyAlignment="false" applyProtection="false">
      <alignment horizontal="general" vertical="center" textRotation="0" wrapText="false" indent="0" shrinkToFit="false"/>
      <protection locked="true" hidden="false"/>
    </xf>
    <xf numFmtId="164" fontId="58" fillId="0" borderId="126" xfId="0" applyFont="true" applyBorder="true" applyAlignment="false" applyProtection="false">
      <alignment horizontal="general" vertical="center" textRotation="0" wrapText="false" indent="0" shrinkToFit="false"/>
      <protection locked="true" hidden="false"/>
    </xf>
    <xf numFmtId="164" fontId="59" fillId="0" borderId="89" xfId="0" applyFont="true" applyBorder="true" applyAlignment="true" applyProtection="false">
      <alignment horizontal="center" vertical="center" textRotation="0" wrapText="false" indent="0" shrinkToFit="false"/>
      <protection locked="true" hidden="false"/>
    </xf>
    <xf numFmtId="164" fontId="59" fillId="0" borderId="107" xfId="0" applyFont="true" applyBorder="true" applyAlignment="true" applyProtection="false">
      <alignment horizontal="center" vertical="center" textRotation="0" wrapText="false" indent="0" shrinkToFit="false"/>
      <protection locked="true" hidden="false"/>
    </xf>
    <xf numFmtId="164" fontId="59" fillId="0" borderId="87" xfId="0" applyFont="true" applyBorder="true" applyAlignment="true" applyProtection="false">
      <alignment horizontal="center" vertical="center" textRotation="0" wrapText="fals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7" fontId="36" fillId="0" borderId="27" xfId="0" applyFont="true" applyBorder="true" applyAlignment="false" applyProtection="false">
      <alignment horizontal="general" vertical="center" textRotation="0" wrapText="false" indent="0" shrinkToFit="false"/>
      <protection locked="true" hidden="false"/>
    </xf>
    <xf numFmtId="167" fontId="36" fillId="0" borderId="94" xfId="0" applyFont="true" applyBorder="true" applyAlignment="false" applyProtection="false">
      <alignment horizontal="general" vertical="center" textRotation="0" wrapText="false" indent="0" shrinkToFit="false"/>
      <protection locked="true" hidden="false"/>
    </xf>
    <xf numFmtId="164" fontId="36" fillId="0" borderId="14" xfId="0" applyFont="true" applyBorder="true" applyAlignment="true" applyProtection="false">
      <alignment horizontal="left" vertical="center" textRotation="0" wrapText="true" indent="0" shrinkToFit="false"/>
      <protection locked="true" hidden="false"/>
    </xf>
    <xf numFmtId="164" fontId="36" fillId="0" borderId="55" xfId="58" applyFont="true" applyBorder="true" applyAlignment="true" applyProtection="false">
      <alignment horizontal="left" vertical="center" textRotation="0" wrapText="true" indent="0" shrinkToFit="false"/>
      <protection locked="true" hidden="false"/>
    </xf>
    <xf numFmtId="177" fontId="36" fillId="0" borderId="14" xfId="19" applyFont="true" applyBorder="true" applyAlignment="true" applyProtection="true">
      <alignment horizontal="general" vertical="center" textRotation="0" wrapText="true" indent="0" shrinkToFit="false"/>
      <protection locked="true" hidden="false"/>
    </xf>
    <xf numFmtId="164" fontId="43" fillId="0" borderId="14" xfId="0" applyFont="true" applyBorder="true" applyAlignment="false" applyProtection="false">
      <alignment horizontal="general" vertical="center" textRotation="0" wrapText="false" indent="0" shrinkToFit="false"/>
      <protection locked="true" hidden="false"/>
    </xf>
    <xf numFmtId="164" fontId="0" fillId="0" borderId="105" xfId="0" applyFont="true" applyBorder="true" applyAlignment="false" applyProtection="false">
      <alignment horizontal="general" vertical="center" textRotation="0" wrapText="false" indent="0" shrinkToFit="false"/>
      <protection locked="true" hidden="false"/>
    </xf>
    <xf numFmtId="164" fontId="0" fillId="0" borderId="54" xfId="0" applyFont="true" applyBorder="true" applyAlignment="false" applyProtection="false">
      <alignment horizontal="general" vertical="center" textRotation="0" wrapText="false" indent="0" shrinkToFit="false"/>
      <protection locked="true" hidden="false"/>
    </xf>
    <xf numFmtId="164" fontId="36" fillId="0" borderId="118" xfId="19" applyFont="true" applyBorder="true" applyAlignment="true" applyProtection="true">
      <alignment horizontal="center" vertical="center" textRotation="0" wrapText="true" indent="0" shrinkToFit="false"/>
      <protection locked="true" hidden="false"/>
    </xf>
    <xf numFmtId="164" fontId="36" fillId="0" borderId="28" xfId="19" applyFont="true" applyBorder="true" applyAlignment="true" applyProtection="true">
      <alignment horizontal="center" vertical="center" textRotation="0" wrapText="true" indent="0" shrinkToFit="false"/>
      <protection locked="true" hidden="false"/>
    </xf>
    <xf numFmtId="164" fontId="36" fillId="0" borderId="127" xfId="19" applyFont="true" applyBorder="true" applyAlignment="true" applyProtection="true">
      <alignment horizontal="center" vertical="center" textRotation="0" wrapText="true" indent="0" shrinkToFit="false"/>
      <protection locked="true" hidden="false"/>
    </xf>
    <xf numFmtId="164" fontId="36" fillId="0" borderId="119" xfId="19" applyFont="true" applyBorder="true" applyAlignment="true" applyProtection="true">
      <alignment horizontal="center" vertical="center" textRotation="0" wrapText="true" indent="0" shrinkToFit="false"/>
      <protection locked="true" hidden="false"/>
    </xf>
    <xf numFmtId="164" fontId="36" fillId="0" borderId="24" xfId="0" applyFont="true" applyBorder="true" applyAlignment="false" applyProtection="false">
      <alignment horizontal="general" vertical="center" textRotation="0" wrapText="false" indent="0" shrinkToFit="false"/>
      <protection locked="true" hidden="false"/>
    </xf>
    <xf numFmtId="164" fontId="36" fillId="0" borderId="105" xfId="0" applyFont="true" applyBorder="true" applyAlignment="false" applyProtection="false">
      <alignment horizontal="general" vertical="center" textRotation="0" wrapText="false" indent="0" shrinkToFit="false"/>
      <protection locked="true" hidden="false"/>
    </xf>
    <xf numFmtId="164" fontId="36" fillId="0" borderId="16" xfId="0" applyFont="true" applyBorder="true" applyAlignment="true" applyProtection="false">
      <alignment horizontal="left" vertical="center" textRotation="0" wrapText="true" indent="0" shrinkToFit="false"/>
      <protection locked="true" hidden="false"/>
    </xf>
    <xf numFmtId="177" fontId="36" fillId="0" borderId="16" xfId="19" applyFont="true" applyBorder="true" applyAlignment="true" applyProtection="true">
      <alignment horizontal="general" vertical="center" textRotation="0" wrapText="true" indent="0" shrinkToFit="false"/>
      <protection locked="true" hidden="false"/>
    </xf>
    <xf numFmtId="164" fontId="43" fillId="0" borderId="16" xfId="0" applyFont="true" applyBorder="true" applyAlignment="false" applyProtection="false">
      <alignment horizontal="general" vertical="center" textRotation="0" wrapText="false" indent="0" shrinkToFit="false"/>
      <protection locked="true" hidden="false"/>
    </xf>
    <xf numFmtId="177" fontId="36" fillId="0" borderId="24" xfId="19" applyFont="true" applyBorder="true" applyAlignment="true" applyProtection="true">
      <alignment horizontal="general" vertical="center" textRotation="0" wrapText="true" indent="0" shrinkToFit="false"/>
      <protection locked="true" hidden="false"/>
    </xf>
    <xf numFmtId="164" fontId="0" fillId="0" borderId="128"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36" fillId="0" borderId="117" xfId="0" applyFont="true" applyBorder="true" applyAlignment="true" applyProtection="false">
      <alignment horizontal="left" vertical="center" textRotation="0" wrapText="true" indent="0" shrinkToFit="false"/>
      <protection locked="true" hidden="false"/>
    </xf>
    <xf numFmtId="167" fontId="38" fillId="0" borderId="63" xfId="0" applyFont="true" applyBorder="true" applyAlignment="false" applyProtection="false">
      <alignment horizontal="general" vertical="center" textRotation="0" wrapText="false" indent="0" shrinkToFit="false"/>
      <protection locked="true" hidden="false"/>
    </xf>
    <xf numFmtId="177" fontId="38" fillId="0" borderId="30" xfId="19" applyFont="true" applyBorder="true" applyAlignment="true" applyProtection="true">
      <alignment horizontal="right" vertical="center" textRotation="0" wrapText="true" indent="0" shrinkToFit="false"/>
      <protection locked="true" hidden="false"/>
    </xf>
    <xf numFmtId="177" fontId="38" fillId="0" borderId="31" xfId="19" applyFont="true" applyBorder="true" applyAlignment="true" applyProtection="true">
      <alignment horizontal="right" vertical="center" textRotation="0" wrapText="true" indent="0" shrinkToFit="false"/>
      <protection locked="true" hidden="false"/>
    </xf>
    <xf numFmtId="177" fontId="113" fillId="0" borderId="31" xfId="0" applyFont="true" applyBorder="true" applyAlignment="true" applyProtection="false">
      <alignment horizontal="general" vertical="center" textRotation="0" wrapText="true" indent="0" shrinkToFit="false"/>
      <protection locked="true" hidden="false"/>
    </xf>
    <xf numFmtId="177" fontId="113" fillId="0" borderId="129" xfId="0" applyFont="true" applyBorder="true" applyAlignment="true" applyProtection="false">
      <alignment horizontal="general" vertical="center" textRotation="0" wrapText="true" indent="0" shrinkToFit="false"/>
      <protection locked="true" hidden="false"/>
    </xf>
    <xf numFmtId="177" fontId="36" fillId="0" borderId="130" xfId="19" applyFont="true" applyBorder="true" applyAlignment="true" applyProtection="true">
      <alignment horizontal="general" vertical="center" textRotation="0" wrapText="true" indent="0" shrinkToFit="false"/>
      <protection locked="true" hidden="false"/>
    </xf>
    <xf numFmtId="177" fontId="38" fillId="0" borderId="0" xfId="19" applyFont="true" applyBorder="true" applyAlignment="true" applyProtection="true">
      <alignment horizontal="right" vertical="center" textRotation="0" wrapText="true" indent="0" shrinkToFit="false"/>
      <protection locked="true" hidden="false"/>
    </xf>
    <xf numFmtId="164" fontId="59" fillId="0" borderId="0" xfId="0" applyFont="true" applyBorder="false" applyAlignment="true" applyProtection="false">
      <alignment horizontal="left" vertical="center" textRotation="0" wrapText="true" indent="0" shrinkToFit="false"/>
      <protection locked="true" hidden="false"/>
    </xf>
    <xf numFmtId="167" fontId="36" fillId="0" borderId="16" xfId="0" applyFont="true" applyBorder="true" applyAlignment="false" applyProtection="false">
      <alignment horizontal="general" vertical="center" textRotation="0" wrapText="false" indent="0" shrinkToFit="false"/>
      <protection locked="true" hidden="false"/>
    </xf>
    <xf numFmtId="167" fontId="38" fillId="0" borderId="128" xfId="0" applyFont="true" applyBorder="true" applyAlignment="false" applyProtection="false">
      <alignment horizontal="general" vertical="center" textRotation="0" wrapText="false" indent="0" shrinkToFit="false"/>
      <protection locked="true" hidden="false"/>
    </xf>
    <xf numFmtId="164" fontId="36" fillId="0" borderId="63" xfId="0" applyFont="true" applyBorder="true" applyAlignment="true" applyProtection="false">
      <alignment horizontal="left" vertical="center" textRotation="0" wrapText="true" indent="0" shrinkToFit="false"/>
      <protection locked="true" hidden="false"/>
    </xf>
    <xf numFmtId="164" fontId="36" fillId="0" borderId="14" xfId="19" applyFont="true" applyBorder="true" applyAlignment="true" applyProtection="true">
      <alignment horizontal="center" vertical="center" textRotation="0" wrapText="true" indent="0" shrinkToFit="false"/>
      <protection locked="true" hidden="false"/>
    </xf>
    <xf numFmtId="164" fontId="36" fillId="0" borderId="131" xfId="0" applyFont="true" applyBorder="true" applyAlignment="true" applyProtection="false">
      <alignment horizontal="left" vertical="center" textRotation="0" wrapText="true" indent="0" shrinkToFit="false"/>
      <protection locked="true" hidden="false"/>
    </xf>
    <xf numFmtId="167" fontId="38" fillId="0" borderId="131" xfId="0" applyFont="true" applyBorder="true" applyAlignment="false" applyProtection="false">
      <alignment horizontal="general" vertical="center" textRotation="0" wrapText="false" indent="0" shrinkToFit="false"/>
      <protection locked="true" hidden="false"/>
    </xf>
    <xf numFmtId="177" fontId="38" fillId="0" borderId="34" xfId="19" applyFont="true" applyBorder="true" applyAlignment="true" applyProtection="true">
      <alignment horizontal="right" vertical="center" textRotation="0" wrapText="true" indent="0" shrinkToFit="false"/>
      <protection locked="true" hidden="false"/>
    </xf>
    <xf numFmtId="177" fontId="38" fillId="0" borderId="10" xfId="19" applyFont="true" applyBorder="true" applyAlignment="true" applyProtection="true">
      <alignment horizontal="right" vertical="center" textRotation="0" wrapText="true" indent="0" shrinkToFit="false"/>
      <protection locked="true" hidden="false"/>
    </xf>
    <xf numFmtId="177" fontId="113" fillId="0" borderId="10" xfId="0" applyFont="true" applyBorder="true" applyAlignment="true" applyProtection="false">
      <alignment horizontal="general" vertical="center" textRotation="0" wrapText="true" indent="0" shrinkToFit="false"/>
      <protection locked="true" hidden="false"/>
    </xf>
    <xf numFmtId="177" fontId="113" fillId="0" borderId="128" xfId="0" applyFont="true" applyBorder="true" applyAlignment="true" applyProtection="false">
      <alignment horizontal="general" vertical="center" textRotation="0" wrapText="true" indent="0" shrinkToFit="false"/>
      <protection locked="true" hidden="false"/>
    </xf>
    <xf numFmtId="177" fontId="36" fillId="0" borderId="26" xfId="19" applyFont="true" applyBorder="true" applyAlignment="true" applyProtection="true">
      <alignment horizontal="general" vertical="center" textRotation="0" wrapText="true" indent="0" shrinkToFit="false"/>
      <protection locked="true" hidden="false"/>
    </xf>
    <xf numFmtId="164" fontId="36" fillId="0" borderId="16" xfId="0" applyFont="true" applyBorder="true" applyAlignment="false" applyProtection="false">
      <alignment horizontal="general" vertical="center" textRotation="0" wrapText="false" indent="0" shrinkToFit="false"/>
      <protection locked="true" hidden="false"/>
    </xf>
    <xf numFmtId="164" fontId="38" fillId="0" borderId="128" xfId="0" applyFont="true" applyBorder="true" applyAlignment="false" applyProtection="false">
      <alignment horizontal="general" vertical="center" textRotation="0" wrapText="false" indent="0" shrinkToFit="false"/>
      <protection locked="true" hidden="false"/>
    </xf>
    <xf numFmtId="164" fontId="36" fillId="0" borderId="16" xfId="19" applyFont="true" applyBorder="true" applyAlignment="true" applyProtection="true">
      <alignment horizontal="center" vertical="center" textRotation="0" wrapText="true" indent="0" shrinkToFit="false"/>
      <protection locked="true" hidden="false"/>
    </xf>
    <xf numFmtId="164" fontId="36" fillId="0" borderId="25" xfId="0" applyFont="true" applyBorder="true" applyAlignment="false" applyProtection="false">
      <alignment horizontal="general" vertical="center" textRotation="0" wrapText="false" indent="0" shrinkToFit="false"/>
      <protection locked="true" hidden="false"/>
    </xf>
    <xf numFmtId="164" fontId="38" fillId="0" borderId="132" xfId="0" applyFont="true" applyBorder="true" applyAlignment="false" applyProtection="false">
      <alignment horizontal="general" vertical="center" textRotation="0" wrapText="false" indent="0" shrinkToFit="false"/>
      <protection locked="true" hidden="false"/>
    </xf>
    <xf numFmtId="177" fontId="113" fillId="0" borderId="10" xfId="19" applyFont="true" applyBorder="true" applyAlignment="true" applyProtection="true">
      <alignment horizontal="general" vertical="center" textRotation="0" wrapText="true" indent="0" shrinkToFit="false"/>
      <protection locked="true" hidden="false"/>
    </xf>
    <xf numFmtId="177" fontId="113" fillId="0" borderId="128" xfId="19" applyFont="true" applyBorder="true" applyAlignment="true" applyProtection="true">
      <alignment horizontal="general" vertical="center" textRotation="0" wrapText="true" indent="0" shrinkToFit="false"/>
      <protection locked="true" hidden="false"/>
    </xf>
    <xf numFmtId="164" fontId="36" fillId="0" borderId="131" xfId="0" applyFont="true" applyBorder="true" applyAlignment="true" applyProtection="false">
      <alignment horizontal="left" vertical="center" textRotation="0" wrapText="true" indent="0" shrinkToFit="false"/>
      <protection locked="true" hidden="false"/>
    </xf>
    <xf numFmtId="167" fontId="38" fillId="0" borderId="131" xfId="0" applyFont="true" applyBorder="true" applyAlignment="false" applyProtection="false">
      <alignment horizontal="general" vertical="center" textRotation="0" wrapText="false" indent="0" shrinkToFit="false"/>
      <protection locked="true" hidden="false"/>
    </xf>
    <xf numFmtId="164" fontId="58"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36" fillId="0" borderId="16" xfId="0" applyFont="true" applyBorder="true" applyAlignment="true" applyProtection="false">
      <alignment horizontal="left" vertical="center" textRotation="0" wrapText="true" indent="0" shrinkToFit="false"/>
      <protection locked="true" hidden="false"/>
    </xf>
    <xf numFmtId="164" fontId="36" fillId="0" borderId="55" xfId="58" applyFont="true" applyBorder="true" applyAlignment="true" applyProtection="false">
      <alignment horizontal="left" vertical="center" textRotation="0" wrapText="true" indent="0" shrinkToFit="false"/>
      <protection locked="true" hidden="false"/>
    </xf>
    <xf numFmtId="164" fontId="43" fillId="0" borderId="16" xfId="0" applyFont="true" applyBorder="true" applyAlignment="false" applyProtection="false">
      <alignment horizontal="general" vertical="center" textRotation="0" wrapText="false" indent="0" shrinkToFit="false"/>
      <protection locked="true" hidden="false"/>
    </xf>
    <xf numFmtId="164" fontId="0" fillId="0" borderId="128"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43" fillId="0" borderId="105" xfId="0" applyFont="true" applyBorder="true" applyAlignment="false" applyProtection="false">
      <alignment horizontal="general" vertical="center" textRotation="0" wrapText="false" indent="0" shrinkToFit="false"/>
      <protection locked="true" hidden="false"/>
    </xf>
    <xf numFmtId="164" fontId="43" fillId="0" borderId="54" xfId="0" applyFont="true" applyBorder="true" applyAlignment="false" applyProtection="false">
      <alignment horizontal="general" vertical="center" textRotation="0" wrapText="false" indent="0" shrinkToFit="false"/>
      <protection locked="true" hidden="false"/>
    </xf>
    <xf numFmtId="164" fontId="43" fillId="0" borderId="128" xfId="0" applyFont="true" applyBorder="true" applyAlignment="false" applyProtection="false">
      <alignment horizontal="general" vertical="center" textRotation="0" wrapText="false" indent="0" shrinkToFit="false"/>
      <protection locked="true" hidden="false"/>
    </xf>
    <xf numFmtId="164" fontId="43" fillId="0" borderId="54" xfId="0" applyFont="true" applyBorder="true" applyAlignment="false" applyProtection="false">
      <alignment horizontal="general" vertical="center" textRotation="0" wrapText="false" indent="0" shrinkToFit="false"/>
      <protection locked="true" hidden="false"/>
    </xf>
    <xf numFmtId="164" fontId="43" fillId="0" borderId="128" xfId="0" applyFont="true" applyBorder="true" applyAlignment="false" applyProtection="false">
      <alignment horizontal="general" vertical="center" textRotation="0" wrapText="false" indent="0" shrinkToFit="false"/>
      <protection locked="true" hidden="false"/>
    </xf>
    <xf numFmtId="164" fontId="43" fillId="0" borderId="24" xfId="0" applyFont="true" applyBorder="true" applyAlignment="false" applyProtection="false">
      <alignment horizontal="general" vertical="center" textRotation="0" wrapText="false" indent="0" shrinkToFit="false"/>
      <protection locked="true" hidden="false"/>
    </xf>
    <xf numFmtId="164" fontId="57" fillId="0" borderId="35" xfId="0" applyFont="true" applyBorder="true" applyAlignment="false" applyProtection="false">
      <alignment horizontal="general" vertical="center" textRotation="0" wrapText="false" indent="0" shrinkToFit="false"/>
      <protection locked="true" hidden="false"/>
    </xf>
    <xf numFmtId="177" fontId="113" fillId="0" borderId="10" xfId="19" applyFont="true" applyBorder="true" applyAlignment="true" applyProtection="true">
      <alignment horizontal="general" vertical="center" textRotation="0" wrapText="false" indent="0" shrinkToFit="false"/>
      <protection locked="true" hidden="false"/>
    </xf>
    <xf numFmtId="177" fontId="113" fillId="0" borderId="128" xfId="19" applyFont="true" applyBorder="true" applyAlignment="true" applyProtection="true">
      <alignment horizontal="general" vertical="center" textRotation="0" wrapText="false" indent="0" shrinkToFit="false"/>
      <protection locked="true" hidden="false"/>
    </xf>
    <xf numFmtId="177" fontId="36" fillId="0" borderId="23" xfId="19" applyFont="true" applyBorder="true" applyAlignment="true" applyProtection="true">
      <alignment horizontal="general" vertical="center" textRotation="0" wrapText="true" indent="0" shrinkToFit="false"/>
      <protection locked="true" hidden="false"/>
    </xf>
    <xf numFmtId="164" fontId="57" fillId="0" borderId="133" xfId="0" applyFont="true" applyBorder="true" applyAlignment="false" applyProtection="false">
      <alignment horizontal="general" vertical="center" textRotation="0" wrapText="false" indent="0" shrinkToFit="false"/>
      <protection locked="true" hidden="false"/>
    </xf>
    <xf numFmtId="164" fontId="57" fillId="0" borderId="134" xfId="0" applyFont="true" applyBorder="true" applyAlignment="false" applyProtection="false">
      <alignment horizontal="general" vertical="center" textRotation="0" wrapText="false" indent="0" shrinkToFit="false"/>
      <protection locked="true" hidden="false"/>
    </xf>
    <xf numFmtId="164" fontId="36" fillId="0" borderId="24" xfId="0" applyFont="true" applyBorder="true" applyAlignment="true" applyProtection="false">
      <alignment horizontal="left" vertical="center" textRotation="0" wrapText="true" indent="0" shrinkToFit="false"/>
      <protection locked="true" hidden="false"/>
    </xf>
    <xf numFmtId="164" fontId="43" fillId="0" borderId="133" xfId="0" applyFont="true" applyBorder="true" applyAlignment="false" applyProtection="false">
      <alignment horizontal="general" vertical="center" textRotation="0" wrapText="false" indent="0" shrinkToFit="false"/>
      <protection locked="true" hidden="false"/>
    </xf>
    <xf numFmtId="164" fontId="36" fillId="0" borderId="25" xfId="0" applyFont="true" applyBorder="true" applyAlignment="true" applyProtection="false">
      <alignment horizontal="left" vertical="center" textRotation="0" wrapText="true" indent="0" shrinkToFit="false"/>
      <protection locked="true" hidden="false"/>
    </xf>
    <xf numFmtId="164" fontId="36" fillId="0" borderId="0" xfId="58" applyFont="true" applyBorder="false" applyAlignment="true" applyProtection="false">
      <alignment horizontal="left" vertical="center" textRotation="0" wrapText="true" indent="0" shrinkToFit="false"/>
      <protection locked="true" hidden="false"/>
    </xf>
    <xf numFmtId="177" fontId="36" fillId="0" borderId="25" xfId="19" applyFont="true" applyBorder="true" applyAlignment="true" applyProtection="true">
      <alignment horizontal="general" vertical="center" textRotation="0" wrapText="true" indent="0" shrinkToFit="false"/>
      <protection locked="true" hidden="false"/>
    </xf>
    <xf numFmtId="164" fontId="43" fillId="0" borderId="132" xfId="0" applyFont="true" applyBorder="true" applyAlignment="false" applyProtection="false">
      <alignment horizontal="general" vertical="center" textRotation="0" wrapText="false" indent="0" shrinkToFit="false"/>
      <protection locked="true" hidden="false"/>
    </xf>
    <xf numFmtId="164" fontId="36" fillId="0" borderId="129" xfId="58" applyFont="true" applyBorder="true" applyAlignment="true" applyProtection="false">
      <alignment horizontal="left" vertical="center" textRotation="0" wrapText="true" indent="0" shrinkToFit="false"/>
      <protection locked="true" hidden="false"/>
    </xf>
    <xf numFmtId="177" fontId="36" fillId="0" borderId="107" xfId="19" applyFont="true" applyBorder="true" applyAlignment="true" applyProtection="true">
      <alignment horizontal="general" vertical="center" textRotation="0" wrapText="true" indent="0" shrinkToFit="false"/>
      <protection locked="true" hidden="false"/>
    </xf>
    <xf numFmtId="164" fontId="57" fillId="0" borderId="89" xfId="0" applyFont="true" applyBorder="true" applyAlignment="false" applyProtection="false">
      <alignment horizontal="general" vertical="center" textRotation="0" wrapText="false" indent="0" shrinkToFit="false"/>
      <protection locked="true" hidden="false"/>
    </xf>
    <xf numFmtId="164" fontId="36" fillId="0" borderId="135" xfId="0" applyFont="true" applyBorder="true" applyAlignment="true" applyProtection="false">
      <alignment horizontal="left" vertical="center" textRotation="0" wrapText="true" indent="0" shrinkToFit="false"/>
      <protection locked="true" hidden="false"/>
    </xf>
    <xf numFmtId="167" fontId="38" fillId="0" borderId="135" xfId="0" applyFont="true" applyBorder="true" applyAlignment="false" applyProtection="false">
      <alignment horizontal="general" vertical="center" textRotation="0" wrapText="false" indent="0" shrinkToFit="false"/>
      <protection locked="true" hidden="false"/>
    </xf>
    <xf numFmtId="177" fontId="38" fillId="0" borderId="120" xfId="19" applyFont="true" applyBorder="true" applyAlignment="true" applyProtection="true">
      <alignment horizontal="right" vertical="center" textRotation="0" wrapText="true" indent="0" shrinkToFit="false"/>
      <protection locked="true" hidden="false"/>
    </xf>
    <xf numFmtId="177" fontId="38" fillId="0" borderId="12" xfId="19" applyFont="true" applyBorder="true" applyAlignment="true" applyProtection="true">
      <alignment horizontal="right" vertical="center" textRotation="0" wrapText="true" indent="0" shrinkToFit="false"/>
      <protection locked="true" hidden="false"/>
    </xf>
    <xf numFmtId="177" fontId="113" fillId="0" borderId="12" xfId="19" applyFont="true" applyBorder="true" applyAlignment="true" applyProtection="true">
      <alignment horizontal="general" vertical="center" textRotation="0" wrapText="true" indent="0" shrinkToFit="false"/>
      <protection locked="true" hidden="false"/>
    </xf>
    <xf numFmtId="177" fontId="113" fillId="0" borderId="90" xfId="19" applyFont="true" applyBorder="true" applyAlignment="true" applyProtection="true">
      <alignment horizontal="general" vertical="center" textRotation="0" wrapText="true" indent="0" shrinkToFit="false"/>
      <protection locked="true" hidden="false"/>
    </xf>
    <xf numFmtId="177" fontId="36" fillId="0" borderId="0" xfId="19" applyFont="true" applyBorder="true" applyAlignment="true" applyProtection="true">
      <alignment horizontal="general" vertical="center" textRotation="0" wrapText="true" indent="0" shrinkToFit="false"/>
      <protection locked="true" hidden="false"/>
    </xf>
    <xf numFmtId="164" fontId="36" fillId="0" borderId="23" xfId="19" applyFont="true" applyBorder="true" applyAlignment="true" applyProtection="true">
      <alignment horizontal="center" vertical="center" textRotation="0" wrapText="true" indent="0" shrinkToFit="false"/>
      <protection locked="true" hidden="false"/>
    </xf>
    <xf numFmtId="164" fontId="36" fillId="0" borderId="105" xfId="58" applyFont="true" applyBorder="true" applyAlignment="true" applyProtection="false">
      <alignment horizontal="left" vertical="center" textRotation="0" wrapText="true" indent="0" shrinkToFit="false"/>
      <protection locked="true" hidden="false"/>
    </xf>
    <xf numFmtId="164" fontId="36" fillId="0" borderId="117" xfId="0" applyFont="true" applyBorder="true" applyAlignment="false" applyProtection="false">
      <alignment horizontal="general" vertical="center" textRotation="0" wrapText="false" indent="0" shrinkToFit="false"/>
      <protection locked="true" hidden="false"/>
    </xf>
    <xf numFmtId="167" fontId="38" fillId="0" borderId="117" xfId="0" applyFont="true" applyBorder="true" applyAlignment="false" applyProtection="false">
      <alignment horizontal="general" vertical="center" textRotation="0" wrapText="false" indent="0" shrinkToFit="false"/>
      <protection locked="true" hidden="false"/>
    </xf>
    <xf numFmtId="164" fontId="36" fillId="0" borderId="131" xfId="0" applyFont="true" applyBorder="true" applyAlignment="false" applyProtection="false">
      <alignment horizontal="general" vertical="center" textRotation="0" wrapText="false" indent="0" shrinkToFit="false"/>
      <protection locked="true" hidden="false"/>
    </xf>
    <xf numFmtId="177" fontId="113" fillId="0" borderId="105" xfId="0" applyFont="true" applyBorder="true" applyAlignment="true" applyProtection="false">
      <alignment horizontal="general" vertical="center" textRotation="0" wrapText="true" indent="0" shrinkToFit="false"/>
      <protection locked="true" hidden="false"/>
    </xf>
    <xf numFmtId="177" fontId="36" fillId="0" borderId="55" xfId="19" applyFont="true" applyBorder="true" applyAlignment="true" applyProtection="true">
      <alignment horizontal="general" vertical="center" textRotation="0" wrapText="true" indent="0" shrinkToFit="false"/>
      <protection locked="true" hidden="false"/>
    </xf>
    <xf numFmtId="177" fontId="113" fillId="0" borderId="133" xfId="0" applyFont="true" applyBorder="true" applyAlignment="true" applyProtection="false">
      <alignment horizontal="general" vertical="center" textRotation="0" wrapText="true" indent="0" shrinkToFit="false"/>
      <protection locked="true" hidden="false"/>
    </xf>
    <xf numFmtId="177" fontId="36" fillId="0" borderId="39" xfId="19" applyFont="true" applyBorder="true" applyAlignment="true" applyProtection="true">
      <alignment horizontal="general" vertical="center" textRotation="0" wrapText="true" indent="0" shrinkToFit="false"/>
      <protection locked="true" hidden="false"/>
    </xf>
    <xf numFmtId="164" fontId="36" fillId="0" borderId="27" xfId="0" applyFont="true" applyBorder="true" applyAlignment="false" applyProtection="false">
      <alignment horizontal="general" vertical="center" textRotation="0" wrapText="false" indent="0" shrinkToFit="false"/>
      <protection locked="true" hidden="false"/>
    </xf>
    <xf numFmtId="164" fontId="36" fillId="0" borderId="94" xfId="0" applyFont="true" applyBorder="true" applyAlignment="true" applyProtection="false">
      <alignment horizontal="left" vertical="center" textRotation="0" wrapText="true" indent="0" shrinkToFit="false"/>
      <protection locked="true" hidden="false"/>
    </xf>
    <xf numFmtId="177" fontId="36" fillId="0" borderId="27" xfId="19" applyFont="true" applyBorder="true" applyAlignment="true" applyProtection="true">
      <alignment horizontal="general" vertical="center" textRotation="0" wrapText="true" indent="0" shrinkToFit="false"/>
      <protection locked="true" hidden="false"/>
    </xf>
    <xf numFmtId="164" fontId="0" fillId="0" borderId="132" xfId="0" applyFont="true" applyBorder="true" applyAlignment="false" applyProtection="false">
      <alignment horizontal="general" vertical="center" textRotation="0" wrapText="false" indent="0" shrinkToFit="false"/>
      <protection locked="true" hidden="false"/>
    </xf>
    <xf numFmtId="164" fontId="36" fillId="0" borderId="127" xfId="0" applyFont="true" applyBorder="true" applyAlignment="false" applyProtection="false">
      <alignment horizontal="general" vertical="center" textRotation="0" wrapText="false" indent="0" shrinkToFit="false"/>
      <protection locked="true" hidden="false"/>
    </xf>
    <xf numFmtId="167" fontId="38" fillId="0" borderId="127" xfId="0" applyFont="true" applyBorder="true" applyAlignment="false" applyProtection="false">
      <alignment horizontal="general" vertical="center" textRotation="0" wrapText="false" indent="0" shrinkToFit="false"/>
      <protection locked="true" hidden="false"/>
    </xf>
    <xf numFmtId="177" fontId="38" fillId="0" borderId="118" xfId="19" applyFont="true" applyBorder="true" applyAlignment="true" applyProtection="true">
      <alignment horizontal="right" vertical="center" textRotation="0" wrapText="true" indent="0" shrinkToFit="false"/>
      <protection locked="true" hidden="false"/>
    </xf>
    <xf numFmtId="164" fontId="36" fillId="0" borderId="25" xfId="19" applyFont="true" applyBorder="true" applyAlignment="true" applyProtection="true">
      <alignment horizontal="center" vertical="center" textRotation="0" wrapText="true" indent="0" shrinkToFit="false"/>
      <protection locked="true" hidden="false"/>
    </xf>
    <xf numFmtId="164" fontId="53" fillId="0" borderId="14" xfId="0" applyFont="true" applyBorder="true" applyAlignment="false" applyProtection="false">
      <alignment horizontal="general" vertical="center" textRotation="0" wrapText="false" indent="0" shrinkToFit="false"/>
      <protection locked="true" hidden="false"/>
    </xf>
    <xf numFmtId="164" fontId="36" fillId="0" borderId="105" xfId="0" applyFont="true" applyBorder="true" applyAlignment="true" applyProtection="false">
      <alignment horizontal="left" vertical="center" textRotation="0" wrapText="true" indent="0" shrinkToFit="false"/>
      <protection locked="true" hidden="false"/>
    </xf>
    <xf numFmtId="164" fontId="36" fillId="0" borderId="69" xfId="0" applyFont="true" applyBorder="true" applyAlignment="false" applyProtection="false">
      <alignment horizontal="general" vertical="center" textRotation="0" wrapText="false" indent="0" shrinkToFit="false"/>
      <protection locked="true" hidden="false"/>
    </xf>
    <xf numFmtId="167" fontId="38" fillId="0" borderId="69" xfId="0" applyFont="true" applyBorder="true" applyAlignment="false" applyProtection="false">
      <alignment horizontal="general" vertical="center" textRotation="0" wrapText="false" indent="0" shrinkToFit="false"/>
      <protection locked="true" hidden="false"/>
    </xf>
    <xf numFmtId="177" fontId="38" fillId="0" borderId="136" xfId="19" applyFont="true" applyBorder="true" applyAlignment="true" applyProtection="true">
      <alignment horizontal="general" vertical="center" textRotation="0" wrapText="true" indent="0" shrinkToFit="false"/>
      <protection locked="true" hidden="false"/>
    </xf>
    <xf numFmtId="177" fontId="38" fillId="0" borderId="137" xfId="19" applyFont="true" applyBorder="true" applyAlignment="true" applyProtection="true">
      <alignment horizontal="general" vertical="center" textRotation="0" wrapText="true" indent="0" shrinkToFit="false"/>
      <protection locked="true" hidden="false"/>
    </xf>
    <xf numFmtId="177" fontId="38" fillId="0" borderId="28" xfId="19" applyFont="true" applyBorder="true" applyAlignment="true" applyProtection="true">
      <alignment horizontal="general" vertical="center" textRotation="0" wrapText="true" indent="0" shrinkToFit="false"/>
      <protection locked="true" hidden="false"/>
    </xf>
    <xf numFmtId="177" fontId="38" fillId="0" borderId="119" xfId="19" applyFont="true" applyBorder="true" applyAlignment="true" applyProtection="true">
      <alignment horizontal="general" vertical="center" textRotation="0" wrapText="true" indent="0" shrinkToFit="false"/>
      <protection locked="true" hidden="false"/>
    </xf>
    <xf numFmtId="177" fontId="36" fillId="0" borderId="93" xfId="19" applyFont="true" applyBorder="true" applyAlignment="true" applyProtection="true">
      <alignment horizontal="general" vertical="center" textRotation="0" wrapText="true" indent="0" shrinkToFit="false"/>
      <protection locked="true" hidden="false"/>
    </xf>
    <xf numFmtId="164" fontId="53" fillId="0" borderId="16" xfId="0" applyFont="true" applyBorder="true" applyAlignment="false" applyProtection="false">
      <alignment horizontal="general" vertical="center" textRotation="0" wrapText="false" indent="0" shrinkToFit="false"/>
      <protection locked="true" hidden="false"/>
    </xf>
    <xf numFmtId="164" fontId="36" fillId="0" borderId="128" xfId="0" applyFont="true" applyBorder="true" applyAlignment="true" applyProtection="false">
      <alignment horizontal="left" vertical="center" textRotation="0" wrapText="true" indent="0" shrinkToFit="false"/>
      <protection locked="true" hidden="false"/>
    </xf>
    <xf numFmtId="164" fontId="53" fillId="0" borderId="117" xfId="0" applyFont="true" applyBorder="true" applyAlignment="false" applyProtection="false">
      <alignment horizontal="general" vertical="center" textRotation="0" wrapText="false" indent="0" shrinkToFit="false"/>
      <protection locked="true" hidden="false"/>
    </xf>
    <xf numFmtId="177" fontId="38" fillId="0" borderId="30" xfId="19" applyFont="true" applyBorder="true" applyAlignment="true" applyProtection="true">
      <alignment horizontal="general" vertical="center" textRotation="0" wrapText="true" indent="0" shrinkToFit="false"/>
      <protection locked="true" hidden="false"/>
    </xf>
    <xf numFmtId="177" fontId="38" fillId="0" borderId="31" xfId="19" applyFont="true" applyBorder="true" applyAlignment="true" applyProtection="true">
      <alignment horizontal="general" vertical="center" textRotation="0" wrapText="true" indent="0" shrinkToFit="false"/>
      <protection locked="true" hidden="false"/>
    </xf>
    <xf numFmtId="177" fontId="38" fillId="0" borderId="32" xfId="19" applyFont="true" applyBorder="true" applyAlignment="true" applyProtection="true">
      <alignment horizontal="general" vertical="center" textRotation="0" wrapText="true" indent="0" shrinkToFit="false"/>
      <protection locked="true" hidden="false"/>
    </xf>
    <xf numFmtId="164" fontId="53" fillId="0" borderId="131" xfId="0" applyFont="true" applyBorder="true" applyAlignment="false" applyProtection="false">
      <alignment horizontal="general" vertical="center" textRotation="0" wrapText="false" indent="0" shrinkToFit="false"/>
      <protection locked="true" hidden="false"/>
    </xf>
    <xf numFmtId="177" fontId="38" fillId="0" borderId="34" xfId="19" applyFont="true" applyBorder="true" applyAlignment="true" applyProtection="true">
      <alignment horizontal="general" vertical="center" textRotation="0" wrapText="true" indent="0" shrinkToFit="false"/>
      <protection locked="true" hidden="false"/>
    </xf>
    <xf numFmtId="177" fontId="38" fillId="0" borderId="10" xfId="19" applyFont="true" applyBorder="true" applyAlignment="true" applyProtection="true">
      <alignment horizontal="general" vertical="center" textRotation="0" wrapText="true" indent="0" shrinkToFit="false"/>
      <protection locked="true" hidden="false"/>
    </xf>
    <xf numFmtId="177" fontId="38" fillId="0" borderId="35" xfId="19" applyFont="true" applyBorder="true" applyAlignment="true" applyProtection="true">
      <alignment horizontal="general" vertical="center" textRotation="0" wrapText="true" indent="0" shrinkToFit="false"/>
      <protection locked="true" hidden="false"/>
    </xf>
    <xf numFmtId="164" fontId="36" fillId="0" borderId="132" xfId="0" applyFont="true" applyBorder="true" applyAlignment="true" applyProtection="false">
      <alignment horizontal="left" vertical="center" textRotation="0" wrapText="true" indent="0" shrinkToFit="false"/>
      <protection locked="true" hidden="false"/>
    </xf>
    <xf numFmtId="164" fontId="36" fillId="0" borderId="127" xfId="0" applyFont="true" applyBorder="true" applyAlignment="true" applyProtection="false">
      <alignment horizontal="left" vertical="center" textRotation="0" wrapText="true" indent="0" shrinkToFit="false"/>
      <protection locked="true" hidden="false"/>
    </xf>
    <xf numFmtId="164" fontId="38" fillId="0" borderId="69" xfId="0" applyFont="true" applyBorder="true" applyAlignment="true" applyProtection="false">
      <alignment horizontal="left" vertical="center" textRotation="0" wrapText="true" indent="0" shrinkToFit="false"/>
      <protection locked="true" hidden="false"/>
    </xf>
    <xf numFmtId="177" fontId="38" fillId="0" borderId="118" xfId="19" applyFont="true" applyBorder="true" applyAlignment="true" applyProtection="true">
      <alignment horizontal="general" vertical="center" textRotation="0" wrapText="true" indent="0" shrinkToFit="false"/>
      <protection locked="true" hidden="false"/>
    </xf>
    <xf numFmtId="177" fontId="36" fillId="0" borderId="138" xfId="19" applyFont="true" applyBorder="true" applyAlignment="true" applyProtection="true">
      <alignment horizontal="general" vertical="center" textRotation="0" wrapText="true" indent="0" shrinkToFit="false"/>
      <protection locked="true" hidden="false"/>
    </xf>
    <xf numFmtId="164" fontId="36" fillId="0" borderId="11" xfId="0" applyFont="true" applyBorder="true" applyAlignment="false" applyProtection="false">
      <alignment horizontal="general" vertical="center" textRotation="0" wrapText="false" indent="0" shrinkToFit="false"/>
      <protection locked="true" hidden="false"/>
    </xf>
    <xf numFmtId="164" fontId="36" fillId="0" borderId="126" xfId="0" applyFont="true" applyBorder="true" applyAlignment="false" applyProtection="false">
      <alignment horizontal="general" vertical="center" textRotation="0" wrapText="false" indent="0" shrinkToFit="false"/>
      <protection locked="true" hidden="false"/>
    </xf>
    <xf numFmtId="164" fontId="36" fillId="0" borderId="14" xfId="0" applyFont="true" applyBorder="true" applyAlignment="false" applyProtection="false">
      <alignment horizontal="general" vertical="center" textRotation="0" wrapText="false" indent="0" shrinkToFit="false"/>
      <protection locked="true" hidden="false"/>
    </xf>
    <xf numFmtId="164" fontId="36" fillId="0" borderId="129" xfId="0" applyFont="true" applyBorder="true" applyAlignment="false" applyProtection="false">
      <alignment horizontal="general" vertical="center" textRotation="0" wrapText="false" indent="0" shrinkToFit="false"/>
      <protection locked="true" hidden="false"/>
    </xf>
    <xf numFmtId="164" fontId="36" fillId="0" borderId="128" xfId="0" applyFont="true" applyBorder="true" applyAlignment="false" applyProtection="false">
      <alignment horizontal="general" vertical="center" textRotation="0" wrapText="false" indent="0" shrinkToFit="false"/>
      <protection locked="true" hidden="false"/>
    </xf>
    <xf numFmtId="164" fontId="36" fillId="0" borderId="132" xfId="0" applyFont="true" applyBorder="true" applyAlignment="false" applyProtection="false">
      <alignment horizontal="general" vertical="center" textRotation="0" wrapText="false" indent="0" shrinkToFit="false"/>
      <protection locked="true" hidden="false"/>
    </xf>
  </cellXfs>
  <cellStyles count="6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20% - アクセント 1 2" xfId="21" builtinId="53" customBuiltin="true"/>
    <cellStyle name="20% - アクセント 2 2" xfId="22" builtinId="53" customBuiltin="true"/>
    <cellStyle name="20% - アクセント 3 2" xfId="23" builtinId="53" customBuiltin="true"/>
    <cellStyle name="20% - アクセント 4 2" xfId="24" builtinId="53" customBuiltin="true"/>
    <cellStyle name="20% - アクセント 5 2" xfId="25" builtinId="53" customBuiltin="true"/>
    <cellStyle name="20% - アクセント 6 2" xfId="26" builtinId="53" customBuiltin="true"/>
    <cellStyle name="40% - アクセント 1 2" xfId="27" builtinId="53" customBuiltin="true"/>
    <cellStyle name="40% - アクセント 2 2" xfId="28" builtinId="53" customBuiltin="true"/>
    <cellStyle name="40% - アクセント 3 2" xfId="29" builtinId="53" customBuiltin="true"/>
    <cellStyle name="40% - アクセント 4 2" xfId="30" builtinId="53" customBuiltin="true"/>
    <cellStyle name="40% - アクセント 5 2" xfId="31" builtinId="53" customBuiltin="true"/>
    <cellStyle name="40% - アクセント 6 2" xfId="32" builtinId="53" customBuiltin="true"/>
    <cellStyle name="60% - アクセント 1 2" xfId="33" builtinId="53" customBuiltin="true"/>
    <cellStyle name="60% - アクセント 2 2" xfId="34" builtinId="53" customBuiltin="true"/>
    <cellStyle name="60% - アクセント 3 2" xfId="35" builtinId="53" customBuiltin="true"/>
    <cellStyle name="60% - アクセント 4 2" xfId="36" builtinId="53" customBuiltin="true"/>
    <cellStyle name="60% - アクセント 5 2" xfId="37" builtinId="53" customBuiltin="true"/>
    <cellStyle name="60% - アクセント 6 2" xfId="38" builtinId="53" customBuiltin="true"/>
    <cellStyle name="どちらでもない 2" xfId="39" builtinId="53" customBuiltin="true"/>
    <cellStyle name="アクセント 1 2" xfId="40" builtinId="53" customBuiltin="true"/>
    <cellStyle name="アクセント 2 2" xfId="41" builtinId="53" customBuiltin="true"/>
    <cellStyle name="アクセント 3 2" xfId="42" builtinId="53" customBuiltin="true"/>
    <cellStyle name="アクセント 4 2" xfId="43" builtinId="53" customBuiltin="true"/>
    <cellStyle name="アクセント 5 2" xfId="44" builtinId="53" customBuiltin="true"/>
    <cellStyle name="アクセント 6 2" xfId="45" builtinId="53" customBuiltin="true"/>
    <cellStyle name="タイトル 2" xfId="46" builtinId="53" customBuiltin="true"/>
    <cellStyle name="チェック セル 2" xfId="47" builtinId="53" customBuiltin="true"/>
    <cellStyle name="パーセント 2" xfId="48" builtinId="53" customBuiltin="true"/>
    <cellStyle name="メモ 2" xfId="49" builtinId="53" customBuiltin="true"/>
    <cellStyle name="リンク セル 2" xfId="50" builtinId="53" customBuiltin="true"/>
    <cellStyle name="入力 2" xfId="51" builtinId="53" customBuiltin="true"/>
    <cellStyle name="出力 2" xfId="52" builtinId="53" customBuiltin="true"/>
    <cellStyle name="悪い 2" xfId="53" builtinId="53" customBuiltin="true"/>
    <cellStyle name="桁区切り 2" xfId="54" builtinId="53" customBuiltin="true"/>
    <cellStyle name="標準 10" xfId="55" builtinId="53" customBuiltin="true"/>
    <cellStyle name="標準 2" xfId="56" builtinId="53" customBuiltin="true"/>
    <cellStyle name="標準 2 2" xfId="57" builtinId="53" customBuiltin="true"/>
    <cellStyle name="標準 2 3" xfId="58" builtinId="53" customBuiltin="true"/>
    <cellStyle name="標準 3" xfId="59" builtinId="53" customBuiltin="true"/>
    <cellStyle name="標準 3 2" xfId="60" builtinId="53" customBuiltin="true"/>
    <cellStyle name="標準 3 2 2" xfId="61" builtinId="53" customBuiltin="true"/>
    <cellStyle name="標準 3 3" xfId="62" builtinId="53" customBuiltin="true"/>
    <cellStyle name="標準 3 3 2" xfId="63" builtinId="53" customBuiltin="true"/>
    <cellStyle name="標準 3 4" xfId="64" builtinId="53" customBuiltin="true"/>
    <cellStyle name="良い 2" xfId="65" builtinId="53" customBuiltin="true"/>
    <cellStyle name="見出し 1 2" xfId="66" builtinId="53" customBuiltin="true"/>
    <cellStyle name="見出し 2 2" xfId="67" builtinId="53" customBuiltin="true"/>
    <cellStyle name="見出し 3 2" xfId="68" builtinId="53" customBuiltin="true"/>
    <cellStyle name="見出し 4 2" xfId="69" builtinId="53" customBuiltin="true"/>
    <cellStyle name="計算 2" xfId="70" builtinId="53" customBuiltin="true"/>
    <cellStyle name="説明文 2" xfId="71" builtinId="53" customBuiltin="true"/>
    <cellStyle name="警告文 2" xfId="72" builtinId="53" customBuiltin="true"/>
    <cellStyle name="集計 2" xfId="73" builtinId="53" customBuiltin="true"/>
    <cellStyle name="*unknown*" xfId="20" builtinId="8" customBuiltin="false"/>
    <cellStyle name="Excel Built-in Comma [0]" xfId="74" builtinId="53" customBuiltin="true"/>
  </cellStyles>
  <dxfs count="46">
    <dxf>
      <font>
        <name val="ＭＳ Ｐゴシック"/>
        <family val="3"/>
        <color rgb="FFDDD9C3"/>
      </font>
      <fill>
        <patternFill>
          <bgColor rgb="FFDDD9C3"/>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font>
      <fill>
        <patternFill>
          <bgColor rgb="FFFFC000"/>
        </patternFill>
      </fill>
    </dxf>
    <dxf>
      <font>
        <name val="ＭＳ Ｐゴシック"/>
        <family val="3"/>
        <color rgb="FFF2F2F2"/>
      </font>
      <fill>
        <patternFill>
          <bgColor rgb="FFF2F2F2"/>
        </patternFill>
      </fill>
    </dxf>
    <dxf>
      <font>
        <name val="ＭＳ Ｐゴシック"/>
        <family val="3"/>
      </font>
      <fill>
        <patternFill>
          <bgColor rgb="FFF2F2F2"/>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fill>
        <patternFill>
          <bgColor rgb="FFFDEADA"/>
        </patternFill>
      </fill>
    </dxf>
    <dxf>
      <font>
        <name val="ＭＳ Ｐゴシック"/>
        <family val="3"/>
      </font>
      <fill>
        <patternFill>
          <bgColor rgb="FF7F7F7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C000"/>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s>
  <colors>
    <indexedColors>
      <rgbColor rgb="FF000000"/>
      <rgbColor rgb="FFFFFFFF"/>
      <rgbColor rgb="FFFF0000"/>
      <rgbColor rgb="FF00FF00"/>
      <rgbColor rgb="FF0000FF"/>
      <rgbColor rgb="FFFFC000"/>
      <rgbColor rgb="FFFF00FF"/>
      <rgbColor rgb="FFFDEADA"/>
      <rgbColor rgb="FF800000"/>
      <rgbColor rgb="FF008000"/>
      <rgbColor rgb="FF000080"/>
      <rgbColor rgb="FFA0A0A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2CC"/>
      <rgbColor rgb="FF00FFFF"/>
      <rgbColor rgb="FF800080"/>
      <rgbColor rgb="FF800000"/>
      <rgbColor rgb="FF008080"/>
      <rgbColor rgb="FF0000FF"/>
      <rgbColor rgb="FFFFE5FC"/>
      <rgbColor rgb="FFF2F2F2"/>
      <rgbColor rgb="FFCCFFCC"/>
      <rgbColor rgb="FFFFFF99"/>
      <rgbColor rgb="FF99CCFF"/>
      <rgbColor rgb="FFFF99CC"/>
      <rgbColor rgb="FFCC99FF"/>
      <rgbColor rgb="FFFFCC99"/>
      <rgbColor rgb="FF3366FF"/>
      <rgbColor rgb="FF33CCCC"/>
      <rgbColor rgb="FFDDD9C3"/>
      <rgbColor rgb="FFFFCC00"/>
      <rgbColor rgb="FFFF9900"/>
      <rgbColor rgb="FFFF6600"/>
      <rgbColor rgb="FF7F7F7F"/>
      <rgbColor rgb="FF969696"/>
      <rgbColor rgb="FF003366"/>
      <rgbColor rgb="FF339966"/>
      <rgbColor rgb="FF003300"/>
      <rgbColor rgb="FF40404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7"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142920</xdr:colOff>
      <xdr:row>6</xdr:row>
      <xdr:rowOff>169560</xdr:rowOff>
    </xdr:from>
    <xdr:to>
      <xdr:col>15</xdr:col>
      <xdr:colOff>130320</xdr:colOff>
      <xdr:row>8</xdr:row>
      <xdr:rowOff>22680</xdr:rowOff>
    </xdr:to>
    <xdr:sp>
      <xdr:nvSpPr>
        <xdr:cNvPr id="0" name="CustomShape 1"/>
        <xdr:cNvSpPr/>
      </xdr:nvSpPr>
      <xdr:spPr>
        <a:xfrm>
          <a:off x="3267000" y="1942200"/>
          <a:ext cx="1168560" cy="363600"/>
        </a:xfrm>
        <a:prstGeom prst="wedgeEllipseCallout">
          <a:avLst>
            <a:gd name="adj1" fmla="val -55381"/>
            <a:gd name="adj2" fmla="val 48828"/>
          </a:avLst>
        </a:prstGeom>
        <a:solidFill>
          <a:srgbClr val="ffffff"/>
        </a:solidFill>
        <a:ln w="9360">
          <a:solidFill>
            <a:srgbClr val="000000"/>
          </a:solidFill>
          <a:round/>
        </a:ln>
      </xdr:spPr>
      <xdr:style>
        <a:lnRef idx="0"/>
        <a:fillRef idx="0"/>
        <a:effectRef idx="0"/>
        <a:fontRef idx="minor"/>
      </xdr:style>
    </xdr:sp>
    <xdr:clientData/>
  </xdr:twoCellAnchor>
  <xdr:twoCellAnchor editAs="oneCell">
    <xdr:from>
      <xdr:col>11</xdr:col>
      <xdr:colOff>115200</xdr:colOff>
      <xdr:row>6</xdr:row>
      <xdr:rowOff>162720</xdr:rowOff>
    </xdr:from>
    <xdr:to>
      <xdr:col>15</xdr:col>
      <xdr:colOff>184680</xdr:colOff>
      <xdr:row>8</xdr:row>
      <xdr:rowOff>98280</xdr:rowOff>
    </xdr:to>
    <xdr:sp>
      <xdr:nvSpPr>
        <xdr:cNvPr id="1" name="CustomShape 1"/>
        <xdr:cNvSpPr/>
      </xdr:nvSpPr>
      <xdr:spPr>
        <a:xfrm>
          <a:off x="3458160" y="1935360"/>
          <a:ext cx="1031760" cy="44604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紙の場合</a:t>
          </a:r>
          <a:endParaRPr b="0" lang="en-US" sz="1200" spc="-1" strike="noStrike">
            <a:solidFill>
              <a:srgbClr val="000000"/>
            </a:solidFill>
            <a:uFill>
              <a:solidFill>
                <a:srgbClr val="ffffff"/>
              </a:solidFill>
            </a:uFill>
            <a:latin typeface="Times New Roman"/>
          </a:endParaRPr>
        </a:p>
        <a:p>
          <a:pPr>
            <a:lnSpc>
              <a:spcPct val="100000"/>
            </a:lnSpc>
          </a:pPr>
          <a:r>
            <a:rPr b="1" lang="en-US" sz="800" spc="-1" strike="noStrike">
              <a:solidFill>
                <a:srgbClr val="000000"/>
              </a:solidFill>
              <a:uFill>
                <a:solidFill>
                  <a:srgbClr val="ffffff"/>
                </a:solidFill>
              </a:uFill>
              <a:latin typeface="Calibri"/>
            </a:rPr>
            <a:t>提出不要</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xdr:col>
      <xdr:colOff>720</xdr:colOff>
      <xdr:row>6</xdr:row>
      <xdr:rowOff>105480</xdr:rowOff>
    </xdr:from>
    <xdr:to>
      <xdr:col>24</xdr:col>
      <xdr:colOff>1536120</xdr:colOff>
      <xdr:row>12</xdr:row>
      <xdr:rowOff>15480</xdr:rowOff>
    </xdr:to>
    <xdr:sp>
      <xdr:nvSpPr>
        <xdr:cNvPr id="2" name="CustomShape 1"/>
        <xdr:cNvSpPr/>
      </xdr:nvSpPr>
      <xdr:spPr>
        <a:xfrm>
          <a:off x="390960" y="1878120"/>
          <a:ext cx="10536480" cy="1441800"/>
        </a:xfrm>
        <a:prstGeom prst="roundRect">
          <a:avLst>
            <a:gd name="adj" fmla="val 0"/>
          </a:avLst>
        </a:prstGeom>
        <a:solidFill>
          <a:srgbClr val="ffffff"/>
        </a:solidFill>
        <a:ln w="12600">
          <a:solidFill>
            <a:srgbClr val="000000"/>
          </a:solidFill>
          <a:round/>
        </a:ln>
      </xdr:spPr>
      <xdr:style>
        <a:lnRef idx="0"/>
        <a:fillRef idx="0"/>
        <a:effectRef idx="0"/>
        <a:fontRef idx="minor"/>
      </xdr:style>
    </xdr:sp>
    <xdr:clientData/>
  </xdr:twoCellAnchor>
  <xdr:twoCellAnchor editAs="absolute">
    <xdr:from>
      <xdr:col>4</xdr:col>
      <xdr:colOff>69840</xdr:colOff>
      <xdr:row>7</xdr:row>
      <xdr:rowOff>130320</xdr:rowOff>
    </xdr:from>
    <xdr:to>
      <xdr:col>9</xdr:col>
      <xdr:colOff>204120</xdr:colOff>
      <xdr:row>11</xdr:row>
      <xdr:rowOff>25560</xdr:rowOff>
    </xdr:to>
    <xdr:sp>
      <xdr:nvSpPr>
        <xdr:cNvPr id="3" name="CustomShape 1"/>
        <xdr:cNvSpPr/>
      </xdr:nvSpPr>
      <xdr:spPr>
        <a:xfrm>
          <a:off x="1879560" y="2158200"/>
          <a:ext cx="1229400" cy="916560"/>
        </a:xfrm>
        <a:prstGeom prst="flowChartDocument">
          <a:avLst/>
        </a:prstGeom>
        <a:solidFill>
          <a:srgbClr val="eeece1"/>
        </a:solidFill>
        <a:ln w="25560">
          <a:solidFill>
            <a:srgbClr val="000000"/>
          </a:solidFill>
          <a:round/>
        </a:ln>
      </xdr:spPr>
      <xdr:style>
        <a:lnRef idx="0"/>
        <a:fillRef idx="0"/>
        <a:effectRef idx="0"/>
        <a:fontRef idx="minor"/>
      </xdr:style>
    </xdr:sp>
    <xdr:clientData/>
  </xdr:twoCellAnchor>
  <xdr:twoCellAnchor editAs="absolute">
    <xdr:from>
      <xdr:col>18</xdr:col>
      <xdr:colOff>69840</xdr:colOff>
      <xdr:row>7</xdr:row>
      <xdr:rowOff>123480</xdr:rowOff>
    </xdr:from>
    <xdr:to>
      <xdr:col>22</xdr:col>
      <xdr:colOff>506160</xdr:colOff>
      <xdr:row>11</xdr:row>
      <xdr:rowOff>18720</xdr:rowOff>
    </xdr:to>
    <xdr:sp>
      <xdr:nvSpPr>
        <xdr:cNvPr id="4" name="CustomShape 1"/>
        <xdr:cNvSpPr/>
      </xdr:nvSpPr>
      <xdr:spPr>
        <a:xfrm>
          <a:off x="5089320" y="2151360"/>
          <a:ext cx="131256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3-2</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23</xdr:col>
      <xdr:colOff>1462320</xdr:colOff>
      <xdr:row>7</xdr:row>
      <xdr:rowOff>130320</xdr:rowOff>
    </xdr:from>
    <xdr:to>
      <xdr:col>24</xdr:col>
      <xdr:colOff>445680</xdr:colOff>
      <xdr:row>11</xdr:row>
      <xdr:rowOff>25560</xdr:rowOff>
    </xdr:to>
    <xdr:sp>
      <xdr:nvSpPr>
        <xdr:cNvPr id="5" name="CustomShape 1"/>
        <xdr:cNvSpPr/>
      </xdr:nvSpPr>
      <xdr:spPr>
        <a:xfrm>
          <a:off x="8615520" y="2158200"/>
          <a:ext cx="122148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3-1</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194760</xdr:colOff>
      <xdr:row>8</xdr:row>
      <xdr:rowOff>136800</xdr:rowOff>
    </xdr:from>
    <xdr:to>
      <xdr:col>16</xdr:col>
      <xdr:colOff>237240</xdr:colOff>
      <xdr:row>9</xdr:row>
      <xdr:rowOff>186480</xdr:rowOff>
    </xdr:to>
    <xdr:sp>
      <xdr:nvSpPr>
        <xdr:cNvPr id="6" name="CustomShape 1"/>
        <xdr:cNvSpPr/>
      </xdr:nvSpPr>
      <xdr:spPr>
        <a:xfrm>
          <a:off x="3318840" y="2419920"/>
          <a:ext cx="147132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xdr:col>
      <xdr:colOff>720</xdr:colOff>
      <xdr:row>6</xdr:row>
      <xdr:rowOff>105480</xdr:rowOff>
    </xdr:from>
    <xdr:to>
      <xdr:col>3</xdr:col>
      <xdr:colOff>83520</xdr:colOff>
      <xdr:row>8</xdr:row>
      <xdr:rowOff>93240</xdr:rowOff>
    </xdr:to>
    <xdr:sp>
      <xdr:nvSpPr>
        <xdr:cNvPr id="7" name="CustomShape 1"/>
        <xdr:cNvSpPr/>
      </xdr:nvSpPr>
      <xdr:spPr>
        <a:xfrm>
          <a:off x="390960" y="1878120"/>
          <a:ext cx="1283040" cy="498240"/>
        </a:xfrm>
        <a:prstGeom prst="roundRect">
          <a:avLst>
            <a:gd name="adj" fmla="val 16667"/>
          </a:avLst>
        </a:prstGeom>
        <a:solidFill>
          <a:srgbClr val="ffffff"/>
        </a:solidFill>
        <a:ln w="255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Calibri"/>
            </a:rPr>
            <a:t>ワークシート</a:t>
          </a:r>
          <a:endParaRPr b="0" lang="en-US" sz="1200" spc="-1" strike="noStrike">
            <a:solidFill>
              <a:srgbClr val="000000"/>
            </a:solidFill>
            <a:uFill>
              <a:solidFill>
                <a:srgbClr val="ffffff"/>
              </a:solidFill>
            </a:uFill>
            <a:latin typeface="Times New Roman"/>
          </a:endParaRPr>
        </a:p>
        <a:p>
          <a:pPr algn="ctr">
            <a:lnSpc>
              <a:spcPct val="100000"/>
            </a:lnSpc>
          </a:pPr>
          <a:r>
            <a:rPr b="1" lang="en-US" sz="1100" spc="-1" strike="noStrike">
              <a:solidFill>
                <a:srgbClr val="000000"/>
              </a:solidFill>
              <a:uFill>
                <a:solidFill>
                  <a:srgbClr val="ffffff"/>
                </a:solidFill>
              </a:uFill>
              <a:latin typeface="Calibri"/>
            </a:rPr>
            <a:t>入力の流れ</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904680</xdr:colOff>
      <xdr:row>8</xdr:row>
      <xdr:rowOff>136800</xdr:rowOff>
    </xdr:from>
    <xdr:to>
      <xdr:col>23</xdr:col>
      <xdr:colOff>1109160</xdr:colOff>
      <xdr:row>9</xdr:row>
      <xdr:rowOff>186480</xdr:rowOff>
    </xdr:to>
    <xdr:sp>
      <xdr:nvSpPr>
        <xdr:cNvPr id="8" name="CustomShape 1"/>
        <xdr:cNvSpPr/>
      </xdr:nvSpPr>
      <xdr:spPr>
        <a:xfrm>
          <a:off x="6800400" y="2419920"/>
          <a:ext cx="146196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11</xdr:col>
      <xdr:colOff>13320</xdr:colOff>
      <xdr:row>9</xdr:row>
      <xdr:rowOff>204480</xdr:rowOff>
    </xdr:from>
    <xdr:to>
      <xdr:col>15</xdr:col>
      <xdr:colOff>183960</xdr:colOff>
      <xdr:row>10</xdr:row>
      <xdr:rowOff>217080</xdr:rowOff>
    </xdr:to>
    <xdr:sp>
      <xdr:nvSpPr>
        <xdr:cNvPr id="9" name="CustomShape 1"/>
        <xdr:cNvSpPr/>
      </xdr:nvSpPr>
      <xdr:spPr>
        <a:xfrm>
          <a:off x="335628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929880</xdr:colOff>
      <xdr:row>9</xdr:row>
      <xdr:rowOff>204480</xdr:rowOff>
    </xdr:from>
    <xdr:to>
      <xdr:col>23</xdr:col>
      <xdr:colOff>805320</xdr:colOff>
      <xdr:row>10</xdr:row>
      <xdr:rowOff>217080</xdr:rowOff>
    </xdr:to>
    <xdr:sp>
      <xdr:nvSpPr>
        <xdr:cNvPr id="10" name="CustomShape 1"/>
        <xdr:cNvSpPr/>
      </xdr:nvSpPr>
      <xdr:spPr>
        <a:xfrm>
          <a:off x="682560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xdr:col>
      <xdr:colOff>3600</xdr:colOff>
      <xdr:row>7</xdr:row>
      <xdr:rowOff>195480</xdr:rowOff>
    </xdr:from>
    <xdr:to>
      <xdr:col>10</xdr:col>
      <xdr:colOff>17640</xdr:colOff>
      <xdr:row>10</xdr:row>
      <xdr:rowOff>176400</xdr:rowOff>
    </xdr:to>
    <xdr:sp>
      <xdr:nvSpPr>
        <xdr:cNvPr id="11" name="CustomShape 1"/>
        <xdr:cNvSpPr/>
      </xdr:nvSpPr>
      <xdr:spPr>
        <a:xfrm>
          <a:off x="1813320" y="2223360"/>
          <a:ext cx="1328400" cy="747000"/>
        </a:xfrm>
        <a:prstGeom prst="rect">
          <a:avLst/>
        </a:prstGeom>
        <a:noFill/>
        <a:ln w="9360">
          <a:noFill/>
        </a:ln>
      </xdr:spPr>
      <xdr:style>
        <a:lnRef idx="0"/>
        <a:fillRef idx="0"/>
        <a:effectRef idx="0"/>
        <a:fontRef idx="minor"/>
      </xdr:style>
      <xdr:txBody>
        <a:bodyPr lIns="90000" rIns="90000" tIns="45000" bIns="45000"/>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基本情報</a:t>
          </a:r>
          <a:endParaRPr b="0" lang="en-US" sz="1200" spc="-1" strike="noStrike">
            <a:solidFill>
              <a:srgbClr val="000000"/>
            </a:solidFill>
            <a:uFill>
              <a:solidFill>
                <a:srgbClr val="ffffff"/>
              </a:solidFill>
            </a:uFill>
            <a:latin typeface="Times New Roman"/>
          </a:endParaRPr>
        </a:p>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入力シート</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473040</xdr:colOff>
      <xdr:row>6</xdr:row>
      <xdr:rowOff>183960</xdr:rowOff>
    </xdr:from>
    <xdr:to>
      <xdr:col>22</xdr:col>
      <xdr:colOff>1222560</xdr:colOff>
      <xdr:row>7</xdr:row>
      <xdr:rowOff>104760</xdr:rowOff>
    </xdr:to>
    <xdr:sp>
      <xdr:nvSpPr>
        <xdr:cNvPr id="12" name="CustomShape 1"/>
        <xdr:cNvSpPr/>
      </xdr:nvSpPr>
      <xdr:spPr>
        <a:xfrm>
          <a:off x="6368760" y="1956600"/>
          <a:ext cx="74952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22</xdr:col>
      <xdr:colOff>571680</xdr:colOff>
      <xdr:row>6</xdr:row>
      <xdr:rowOff>163080</xdr:rowOff>
    </xdr:from>
    <xdr:to>
      <xdr:col>23</xdr:col>
      <xdr:colOff>37080</xdr:colOff>
      <xdr:row>7</xdr:row>
      <xdr:rowOff>163800</xdr:rowOff>
    </xdr:to>
    <xdr:sp>
      <xdr:nvSpPr>
        <xdr:cNvPr id="13" name="CustomShape 1"/>
        <xdr:cNvSpPr/>
      </xdr:nvSpPr>
      <xdr:spPr>
        <a:xfrm>
          <a:off x="6467400" y="1935720"/>
          <a:ext cx="72288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24</xdr:col>
      <xdr:colOff>496080</xdr:colOff>
      <xdr:row>6</xdr:row>
      <xdr:rowOff>187200</xdr:rowOff>
    </xdr:from>
    <xdr:to>
      <xdr:col>24</xdr:col>
      <xdr:colOff>1243440</xdr:colOff>
      <xdr:row>7</xdr:row>
      <xdr:rowOff>108000</xdr:rowOff>
    </xdr:to>
    <xdr:sp>
      <xdr:nvSpPr>
        <xdr:cNvPr id="14" name="CustomShape 1"/>
        <xdr:cNvSpPr/>
      </xdr:nvSpPr>
      <xdr:spPr>
        <a:xfrm>
          <a:off x="9887400" y="1959840"/>
          <a:ext cx="74736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24</xdr:col>
      <xdr:colOff>595800</xdr:colOff>
      <xdr:row>6</xdr:row>
      <xdr:rowOff>169200</xdr:rowOff>
    </xdr:from>
    <xdr:to>
      <xdr:col>24</xdr:col>
      <xdr:colOff>1316160</xdr:colOff>
      <xdr:row>7</xdr:row>
      <xdr:rowOff>169920</xdr:rowOff>
    </xdr:to>
    <xdr:sp>
      <xdr:nvSpPr>
        <xdr:cNvPr id="15" name="CustomShape 1"/>
        <xdr:cNvSpPr/>
      </xdr:nvSpPr>
      <xdr:spPr>
        <a:xfrm>
          <a:off x="9987120" y="1941840"/>
          <a:ext cx="72036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1295280</xdr:colOff>
      <xdr:row>0</xdr:row>
      <xdr:rowOff>57240</xdr:rowOff>
    </xdr:from>
    <xdr:to>
      <xdr:col>25</xdr:col>
      <xdr:colOff>476640</xdr:colOff>
      <xdr:row>1</xdr:row>
      <xdr:rowOff>234000</xdr:rowOff>
    </xdr:to>
    <xdr:sp>
      <xdr:nvSpPr>
        <xdr:cNvPr id="16" name="CustomShape 1"/>
        <xdr:cNvSpPr/>
      </xdr:nvSpPr>
      <xdr:spPr>
        <a:xfrm>
          <a:off x="8448480" y="57240"/>
          <a:ext cx="4181760" cy="432000"/>
        </a:xfrm>
        <a:prstGeom prst="rect">
          <a:avLst/>
        </a:prstGeom>
        <a:solidFill>
          <a:srgbClr val="ffffff"/>
        </a:solidFill>
        <a:ln w="28440">
          <a:solidFill>
            <a:srgbClr val="ff0000"/>
          </a:solidFill>
          <a:round/>
        </a:ln>
      </xdr:spPr>
      <xdr:style>
        <a:lnRef idx="0"/>
        <a:fillRef idx="0"/>
        <a:effectRef idx="0"/>
        <a:fontRef idx="minor"/>
      </xdr:style>
      <xdr:txBody>
        <a:bodyPr lIns="90000" rIns="90000" tIns="45000" bIns="45000" anchor="ctr"/>
        <a:p>
          <a:pPr algn="ctr">
            <a:lnSpc>
              <a:spcPct val="100000"/>
            </a:lnSpc>
          </a:pPr>
          <a:r>
            <a:rPr b="0" lang="en-US" sz="1800" spc="-1" strike="noStrike">
              <a:solidFill>
                <a:srgbClr val="ff0000"/>
              </a:solidFill>
              <a:uFill>
                <a:solidFill>
                  <a:srgbClr val="ffffff"/>
                </a:solidFill>
              </a:uFill>
              <a:latin typeface="メイリオ"/>
              <a:ea typeface="メイリオ"/>
            </a:rPr>
            <a:t>R8</a:t>
          </a:r>
          <a:r>
            <a:rPr b="0" lang="en-US" sz="1800" spc="-1" strike="noStrike">
              <a:solidFill>
                <a:srgbClr val="ff0000"/>
              </a:solidFill>
              <a:uFill>
                <a:solidFill>
                  <a:srgbClr val="ffffff"/>
                </a:solidFill>
              </a:uFill>
              <a:latin typeface="メイリオ"/>
              <a:ea typeface="メイリオ"/>
            </a:rPr>
            <a:t>処遇改善加算実績報告書</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26</xdr:col>
      <xdr:colOff>426600</xdr:colOff>
      <xdr:row>2</xdr:row>
      <xdr:rowOff>47160</xdr:rowOff>
    </xdr:from>
    <xdr:to>
      <xdr:col>33</xdr:col>
      <xdr:colOff>152640</xdr:colOff>
      <xdr:row>4</xdr:row>
      <xdr:rowOff>123480</xdr:rowOff>
    </xdr:to>
    <xdr:sp>
      <xdr:nvSpPr>
        <xdr:cNvPr id="17" name="CustomShape 1"/>
        <xdr:cNvSpPr/>
      </xdr:nvSpPr>
      <xdr:spPr>
        <a:xfrm>
          <a:off x="13332960" y="614520"/>
          <a:ext cx="5202720" cy="977040"/>
        </a:xfrm>
        <a:prstGeom prst="rect">
          <a:avLst/>
        </a:prstGeom>
        <a:solidFill>
          <a:srgbClr val="ffffff"/>
        </a:solidFill>
        <a:ln w="12600">
          <a:solidFill>
            <a:srgbClr val="000000"/>
          </a:solidFill>
          <a:round/>
        </a:ln>
      </xdr:spPr>
      <xdr:style>
        <a:lnRef idx="0"/>
        <a:fillRef idx="0"/>
        <a:effectRef idx="0"/>
        <a:fontRef idx="minor"/>
      </xdr:style>
      <xdr:txBody>
        <a:bodyPr lIns="18360" rIns="0" tIns="0" bIns="0" anchor="ctr"/>
        <a:p>
          <a:pPr>
            <a:lnSpc>
              <a:spcPct val="100000"/>
            </a:lnSpc>
          </a:pPr>
          <a:r>
            <a:rPr b="0" lang="en-US" sz="1100" spc="-1" strike="noStrike">
              <a:solidFill>
                <a:srgbClr val="000000"/>
              </a:solidFill>
              <a:uFill>
                <a:solidFill>
                  <a:srgbClr val="ffffff"/>
                </a:solidFill>
              </a:uFill>
              <a:latin typeface="Calibri"/>
            </a:rPr>
            <a:t>　　【凡例】（本シート）</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以下の分類に従い、色付きセルに必要事項を入力してください。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入力セル　　</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27</xdr:col>
      <xdr:colOff>61200</xdr:colOff>
      <xdr:row>3</xdr:row>
      <xdr:rowOff>153720</xdr:rowOff>
    </xdr:from>
    <xdr:to>
      <xdr:col>28</xdr:col>
      <xdr:colOff>50040</xdr:colOff>
      <xdr:row>3</xdr:row>
      <xdr:rowOff>362880</xdr:rowOff>
    </xdr:to>
    <xdr:sp>
      <xdr:nvSpPr>
        <xdr:cNvPr id="18" name="CustomShape 1"/>
        <xdr:cNvSpPr/>
      </xdr:nvSpPr>
      <xdr:spPr>
        <a:xfrm>
          <a:off x="13777200" y="1231200"/>
          <a:ext cx="655560" cy="209160"/>
        </a:xfrm>
        <a:prstGeom prst="rect">
          <a:avLst/>
        </a:prstGeom>
        <a:solidFill>
          <a:srgbClr val="ffffcc"/>
        </a:solidFill>
        <a:ln w="12600">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96120</xdr:colOff>
      <xdr:row>91</xdr:row>
      <xdr:rowOff>51480</xdr:rowOff>
    </xdr:from>
    <xdr:to>
      <xdr:col>1</xdr:col>
      <xdr:colOff>168840</xdr:colOff>
      <xdr:row>94</xdr:row>
      <xdr:rowOff>164880</xdr:rowOff>
    </xdr:to>
    <xdr:sp>
      <xdr:nvSpPr>
        <xdr:cNvPr id="19" name="CustomShape 1"/>
        <xdr:cNvSpPr/>
      </xdr:nvSpPr>
      <xdr:spPr>
        <a:xfrm>
          <a:off x="315000" y="22888440"/>
          <a:ext cx="72720" cy="756720"/>
        </a:xfrm>
        <a:prstGeom prst="leftBracket">
          <a:avLst>
            <a:gd name="adj" fmla="val 8333"/>
          </a:avLst>
        </a:prstGeom>
        <a:noFill/>
        <a:ln w="9360">
          <a:solidFill>
            <a:srgbClr val="000000"/>
          </a:solidFill>
          <a:round/>
        </a:ln>
      </xdr:spPr>
      <xdr:style>
        <a:lnRef idx="0"/>
        <a:fillRef idx="0"/>
        <a:effectRef idx="0"/>
        <a:fontRef idx="minor"/>
      </xdr:style>
    </xdr:sp>
    <xdr:clientData/>
  </xdr:twoCellAnchor>
  <xdr:twoCellAnchor editAs="oneCell">
    <xdr:from>
      <xdr:col>16</xdr:col>
      <xdr:colOff>720</xdr:colOff>
      <xdr:row>23</xdr:row>
      <xdr:rowOff>23040</xdr:rowOff>
    </xdr:from>
    <xdr:to>
      <xdr:col>18</xdr:col>
      <xdr:colOff>25560</xdr:colOff>
      <xdr:row>23</xdr:row>
      <xdr:rowOff>207000</xdr:rowOff>
    </xdr:to>
    <xdr:sp>
      <xdr:nvSpPr>
        <xdr:cNvPr id="20" name="CustomShape 1"/>
        <xdr:cNvSpPr/>
      </xdr:nvSpPr>
      <xdr:spPr>
        <a:xfrm>
          <a:off x="4172400" y="496260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(c)</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5760</xdr:colOff>
      <xdr:row>24</xdr:row>
      <xdr:rowOff>46800</xdr:rowOff>
    </xdr:from>
    <xdr:to>
      <xdr:col>18</xdr:col>
      <xdr:colOff>177120</xdr:colOff>
      <xdr:row>24</xdr:row>
      <xdr:rowOff>237240</xdr:rowOff>
    </xdr:to>
    <xdr:sp>
      <xdr:nvSpPr>
        <xdr:cNvPr id="21" name="CustomShape 1"/>
        <xdr:cNvSpPr/>
      </xdr:nvSpPr>
      <xdr:spPr>
        <a:xfrm>
          <a:off x="4177440" y="5224320"/>
          <a:ext cx="83808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(d)</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26</xdr:row>
      <xdr:rowOff>56880</xdr:rowOff>
    </xdr:from>
    <xdr:to>
      <xdr:col>18</xdr:col>
      <xdr:colOff>25560</xdr:colOff>
      <xdr:row>26</xdr:row>
      <xdr:rowOff>243720</xdr:rowOff>
    </xdr:to>
    <xdr:sp>
      <xdr:nvSpPr>
        <xdr:cNvPr id="22" name="CustomShape 1"/>
        <xdr:cNvSpPr/>
      </xdr:nvSpPr>
      <xdr:spPr>
        <a:xfrm>
          <a:off x="4172400" y="570888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(f)</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28</xdr:row>
      <xdr:rowOff>29160</xdr:rowOff>
    </xdr:from>
    <xdr:to>
      <xdr:col>18</xdr:col>
      <xdr:colOff>25560</xdr:colOff>
      <xdr:row>28</xdr:row>
      <xdr:rowOff>211320</xdr:rowOff>
    </xdr:to>
    <xdr:sp>
      <xdr:nvSpPr>
        <xdr:cNvPr id="23" name="CustomShape 1"/>
        <xdr:cNvSpPr/>
      </xdr:nvSpPr>
      <xdr:spPr>
        <a:xfrm>
          <a:off x="4172400" y="6424200"/>
          <a:ext cx="691560" cy="1821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(h)</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13320</xdr:colOff>
      <xdr:row>29</xdr:row>
      <xdr:rowOff>27720</xdr:rowOff>
    </xdr:from>
    <xdr:to>
      <xdr:col>18</xdr:col>
      <xdr:colOff>38160</xdr:colOff>
      <xdr:row>29</xdr:row>
      <xdr:rowOff>218160</xdr:rowOff>
    </xdr:to>
    <xdr:sp>
      <xdr:nvSpPr>
        <xdr:cNvPr id="24" name="CustomShape 1"/>
        <xdr:cNvSpPr/>
      </xdr:nvSpPr>
      <xdr:spPr>
        <a:xfrm>
          <a:off x="4185000" y="6660720"/>
          <a:ext cx="69156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(i)</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10800</xdr:colOff>
      <xdr:row>30</xdr:row>
      <xdr:rowOff>95400</xdr:rowOff>
    </xdr:from>
    <xdr:to>
      <xdr:col>18</xdr:col>
      <xdr:colOff>35640</xdr:colOff>
      <xdr:row>30</xdr:row>
      <xdr:rowOff>270720</xdr:rowOff>
    </xdr:to>
    <xdr:sp>
      <xdr:nvSpPr>
        <xdr:cNvPr id="25" name="CustomShape 1"/>
        <xdr:cNvSpPr/>
      </xdr:nvSpPr>
      <xdr:spPr>
        <a:xfrm>
          <a:off x="4182480" y="6966720"/>
          <a:ext cx="691560" cy="1753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(j)</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239040</xdr:colOff>
      <xdr:row>40</xdr:row>
      <xdr:rowOff>77400</xdr:rowOff>
    </xdr:from>
    <xdr:to>
      <xdr:col>24</xdr:col>
      <xdr:colOff>70920</xdr:colOff>
      <xdr:row>40</xdr:row>
      <xdr:rowOff>261360</xdr:rowOff>
    </xdr:to>
    <xdr:sp>
      <xdr:nvSpPr>
        <xdr:cNvPr id="26" name="CustomShape 1"/>
        <xdr:cNvSpPr/>
      </xdr:nvSpPr>
      <xdr:spPr>
        <a:xfrm>
          <a:off x="6172920" y="9830160"/>
          <a:ext cx="57492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(m)</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649800</xdr:colOff>
      <xdr:row>31</xdr:row>
      <xdr:rowOff>83160</xdr:rowOff>
    </xdr:from>
    <xdr:to>
      <xdr:col>18</xdr:col>
      <xdr:colOff>82440</xdr:colOff>
      <xdr:row>31</xdr:row>
      <xdr:rowOff>260640</xdr:rowOff>
    </xdr:to>
    <xdr:sp>
      <xdr:nvSpPr>
        <xdr:cNvPr id="27" name="CustomShape 1"/>
        <xdr:cNvSpPr/>
      </xdr:nvSpPr>
      <xdr:spPr>
        <a:xfrm>
          <a:off x="4069080" y="7306920"/>
          <a:ext cx="851760" cy="17748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(k)</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239040</xdr:colOff>
      <xdr:row>18</xdr:row>
      <xdr:rowOff>77400</xdr:rowOff>
    </xdr:from>
    <xdr:to>
      <xdr:col>24</xdr:col>
      <xdr:colOff>70920</xdr:colOff>
      <xdr:row>18</xdr:row>
      <xdr:rowOff>261360</xdr:rowOff>
    </xdr:to>
    <xdr:sp>
      <xdr:nvSpPr>
        <xdr:cNvPr id="28" name="CustomShape 1"/>
        <xdr:cNvSpPr/>
      </xdr:nvSpPr>
      <xdr:spPr>
        <a:xfrm>
          <a:off x="6172920" y="3694680"/>
          <a:ext cx="57492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(b)</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27</xdr:row>
      <xdr:rowOff>100440</xdr:rowOff>
    </xdr:from>
    <xdr:to>
      <xdr:col>18</xdr:col>
      <xdr:colOff>25560</xdr:colOff>
      <xdr:row>27</xdr:row>
      <xdr:rowOff>284400</xdr:rowOff>
    </xdr:to>
    <xdr:sp>
      <xdr:nvSpPr>
        <xdr:cNvPr id="29" name="CustomShape 1"/>
        <xdr:cNvSpPr/>
      </xdr:nvSpPr>
      <xdr:spPr>
        <a:xfrm>
          <a:off x="4172400" y="610488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(g)</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25</xdr:row>
      <xdr:rowOff>56880</xdr:rowOff>
    </xdr:from>
    <xdr:to>
      <xdr:col>18</xdr:col>
      <xdr:colOff>25560</xdr:colOff>
      <xdr:row>26</xdr:row>
      <xdr:rowOff>7560</xdr:rowOff>
    </xdr:to>
    <xdr:sp>
      <xdr:nvSpPr>
        <xdr:cNvPr id="30" name="CustomShape 1"/>
        <xdr:cNvSpPr/>
      </xdr:nvSpPr>
      <xdr:spPr>
        <a:xfrm>
          <a:off x="4172400" y="547272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(e)</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7200</xdr:colOff>
      <xdr:row>32</xdr:row>
      <xdr:rowOff>90720</xdr:rowOff>
    </xdr:from>
    <xdr:to>
      <xdr:col>18</xdr:col>
      <xdr:colOff>32040</xdr:colOff>
      <xdr:row>32</xdr:row>
      <xdr:rowOff>274680</xdr:rowOff>
    </xdr:to>
    <xdr:sp>
      <xdr:nvSpPr>
        <xdr:cNvPr id="31" name="CustomShape 1"/>
        <xdr:cNvSpPr/>
      </xdr:nvSpPr>
      <xdr:spPr>
        <a:xfrm>
          <a:off x="4178880" y="766656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(l)</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53640</xdr:colOff>
      <xdr:row>58</xdr:row>
      <xdr:rowOff>51120</xdr:rowOff>
    </xdr:from>
    <xdr:to>
      <xdr:col>1</xdr:col>
      <xdr:colOff>99000</xdr:colOff>
      <xdr:row>71</xdr:row>
      <xdr:rowOff>204840</xdr:rowOff>
    </xdr:to>
    <xdr:sp>
      <xdr:nvSpPr>
        <xdr:cNvPr id="32" name="CustomShape 1"/>
        <xdr:cNvSpPr/>
      </xdr:nvSpPr>
      <xdr:spPr>
        <a:xfrm>
          <a:off x="272520" y="14662440"/>
          <a:ext cx="45360" cy="3544560"/>
        </a:xfrm>
        <a:prstGeom prst="leftBracket">
          <a:avLst>
            <a:gd name="adj" fmla="val 8333"/>
          </a:avLst>
        </a:prstGeom>
        <a:noFill/>
        <a:ln w="19080">
          <a:solidFill>
            <a:srgbClr val="000000"/>
          </a:solidFill>
          <a:round/>
        </a:ln>
      </xdr:spPr>
      <xdr:style>
        <a:lnRef idx="0"/>
        <a:fillRef idx="0"/>
        <a:effectRef idx="0"/>
        <a:fontRef idx="minor"/>
      </xdr:style>
    </xdr:sp>
    <xdr:clientData/>
  </xdr:twoCellAnchor>
  <xdr:twoCellAnchor editAs="absolute">
    <xdr:from>
      <xdr:col>38</xdr:col>
      <xdr:colOff>317160</xdr:colOff>
      <xdr:row>0</xdr:row>
      <xdr:rowOff>164520</xdr:rowOff>
    </xdr:from>
    <xdr:to>
      <xdr:col>51</xdr:col>
      <xdr:colOff>380160</xdr:colOff>
      <xdr:row>15</xdr:row>
      <xdr:rowOff>170280</xdr:rowOff>
    </xdr:to>
    <xdr:sp>
      <xdr:nvSpPr>
        <xdr:cNvPr id="33" name="CustomShape 1"/>
        <xdr:cNvSpPr/>
      </xdr:nvSpPr>
      <xdr:spPr>
        <a:xfrm>
          <a:off x="10356480" y="164520"/>
          <a:ext cx="8701920" cy="2861280"/>
        </a:xfrm>
        <a:prstGeom prst="rect">
          <a:avLst/>
        </a:prstGeom>
        <a:solidFill>
          <a:srgbClr val="ffffff"/>
        </a:solidFill>
        <a:ln w="57240">
          <a:solidFill>
            <a:srgbClr val="000000"/>
          </a:solidFill>
          <a:round/>
        </a:ln>
      </xdr:spPr>
      <xdr:style>
        <a:lnRef idx="0"/>
        <a:fillRef idx="0"/>
        <a:effectRef idx="0"/>
        <a:fontRef idx="minor"/>
      </xdr:style>
      <xdr:txBody>
        <a:bodyPr lIns="18360" rIns="0" tIns="0" bIns="0" anchor="ctr"/>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必須の記入箇所は　　　　　　　　　のセルです。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先に「基本情報入力シート」及び「別紙様式３－２」を完成させてください。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 「別紙様式３－２」の記入内容に応じて、入力が不要な欄が非表示になります。</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濃いオレンジ色のセルに「</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」が表示された場合、記入内容が要件を満たしていないか、未入力の欄があります。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修正してください。グレー色のセルの「</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」および空欄は、要件には影響しません。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39</xdr:col>
      <xdr:colOff>561240</xdr:colOff>
      <xdr:row>4</xdr:row>
      <xdr:rowOff>83160</xdr:rowOff>
    </xdr:from>
    <xdr:to>
      <xdr:col>41</xdr:col>
      <xdr:colOff>85320</xdr:colOff>
      <xdr:row>5</xdr:row>
      <xdr:rowOff>45720</xdr:rowOff>
    </xdr:to>
    <xdr:sp>
      <xdr:nvSpPr>
        <xdr:cNvPr id="34" name="CustomShape 1"/>
        <xdr:cNvSpPr/>
      </xdr:nvSpPr>
      <xdr:spPr>
        <a:xfrm>
          <a:off x="12162600" y="757440"/>
          <a:ext cx="885960" cy="219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Times New Roman"/>
            </a:rPr>
            <a:t>薄橙色</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38</xdr:col>
      <xdr:colOff>428040</xdr:colOff>
      <xdr:row>14</xdr:row>
      <xdr:rowOff>25200</xdr:rowOff>
    </xdr:from>
    <xdr:to>
      <xdr:col>38</xdr:col>
      <xdr:colOff>677880</xdr:colOff>
      <xdr:row>15</xdr:row>
      <xdr:rowOff>42120</xdr:rowOff>
    </xdr:to>
    <xdr:sp>
      <xdr:nvSpPr>
        <xdr:cNvPr id="35" name="CustomShape 1"/>
        <xdr:cNvSpPr/>
      </xdr:nvSpPr>
      <xdr:spPr>
        <a:xfrm>
          <a:off x="10467360" y="2652120"/>
          <a:ext cx="24984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39</xdr:col>
      <xdr:colOff>574920</xdr:colOff>
      <xdr:row>14</xdr:row>
      <xdr:rowOff>25200</xdr:rowOff>
    </xdr:from>
    <xdr:to>
      <xdr:col>40</xdr:col>
      <xdr:colOff>31680</xdr:colOff>
      <xdr:row>15</xdr:row>
      <xdr:rowOff>42120</xdr:rowOff>
    </xdr:to>
    <xdr:sp>
      <xdr:nvSpPr>
        <xdr:cNvPr id="36" name="CustomShape 1"/>
        <xdr:cNvSpPr/>
      </xdr:nvSpPr>
      <xdr:spPr>
        <a:xfrm>
          <a:off x="12176280" y="2652120"/>
          <a:ext cx="24732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46</xdr:col>
      <xdr:colOff>188640</xdr:colOff>
      <xdr:row>14</xdr:row>
      <xdr:rowOff>32760</xdr:rowOff>
    </xdr:from>
    <xdr:to>
      <xdr:col>46</xdr:col>
      <xdr:colOff>438480</xdr:colOff>
      <xdr:row>15</xdr:row>
      <xdr:rowOff>49680</xdr:rowOff>
    </xdr:to>
    <xdr:sp>
      <xdr:nvSpPr>
        <xdr:cNvPr id="37" name="CustomShape 1"/>
        <xdr:cNvSpPr/>
      </xdr:nvSpPr>
      <xdr:spPr>
        <a:xfrm>
          <a:off x="16009560" y="2659680"/>
          <a:ext cx="24984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46</xdr:col>
      <xdr:colOff>486720</xdr:colOff>
      <xdr:row>14</xdr:row>
      <xdr:rowOff>32760</xdr:rowOff>
    </xdr:from>
    <xdr:to>
      <xdr:col>47</xdr:col>
      <xdr:colOff>164160</xdr:colOff>
      <xdr:row>15</xdr:row>
      <xdr:rowOff>49680</xdr:rowOff>
    </xdr:to>
    <xdr:sp>
      <xdr:nvSpPr>
        <xdr:cNvPr id="38" name="CustomShape 1"/>
        <xdr:cNvSpPr/>
      </xdr:nvSpPr>
      <xdr:spPr>
        <a:xfrm>
          <a:off x="16307640" y="2659680"/>
          <a:ext cx="248760" cy="245520"/>
        </a:xfrm>
        <a:prstGeom prst="rect">
          <a:avLst/>
        </a:prstGeom>
        <a:solidFill>
          <a:srgbClr val="f2f2f2"/>
        </a:solidFill>
        <a:ln w="9360">
          <a:solidFill>
            <a:srgbClr val="000000"/>
          </a:solidFill>
          <a:round/>
        </a:ln>
      </xdr:spPr>
      <xdr:style>
        <a:lnRef idx="0"/>
        <a:fillRef idx="0"/>
        <a:effectRef idx="0"/>
        <a:fontRef idx="minor"/>
      </xdr:style>
    </xdr:sp>
    <xdr:clientData/>
  </xdr:twoCellAnchor>
  <xdr:twoCellAnchor editAs="absolute">
    <xdr:from>
      <xdr:col>38</xdr:col>
      <xdr:colOff>672840</xdr:colOff>
      <xdr:row>14</xdr:row>
      <xdr:rowOff>32040</xdr:rowOff>
    </xdr:from>
    <xdr:to>
      <xdr:col>39</xdr:col>
      <xdr:colOff>348120</xdr:colOff>
      <xdr:row>15</xdr:row>
      <xdr:rowOff>52200</xdr:rowOff>
    </xdr:to>
    <xdr:sp>
      <xdr:nvSpPr>
        <xdr:cNvPr id="39" name="CustomShape 1"/>
        <xdr:cNvSpPr/>
      </xdr:nvSpPr>
      <xdr:spPr>
        <a:xfrm>
          <a:off x="10712160" y="2658960"/>
          <a:ext cx="123732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40</xdr:col>
      <xdr:colOff>17640</xdr:colOff>
      <xdr:row>14</xdr:row>
      <xdr:rowOff>32040</xdr:rowOff>
    </xdr:from>
    <xdr:to>
      <xdr:col>45</xdr:col>
      <xdr:colOff>365760</xdr:colOff>
      <xdr:row>15</xdr:row>
      <xdr:rowOff>52200</xdr:rowOff>
    </xdr:to>
    <xdr:sp>
      <xdr:nvSpPr>
        <xdr:cNvPr id="40" name="CustomShape 1"/>
        <xdr:cNvSpPr/>
      </xdr:nvSpPr>
      <xdr:spPr>
        <a:xfrm>
          <a:off x="12409560" y="2658960"/>
          <a:ext cx="320544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要件を満たさない（または未入力あり）</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47</xdr:col>
      <xdr:colOff>244440</xdr:colOff>
      <xdr:row>14</xdr:row>
      <xdr:rowOff>32040</xdr:rowOff>
    </xdr:from>
    <xdr:to>
      <xdr:col>50</xdr:col>
      <xdr:colOff>162000</xdr:colOff>
      <xdr:row>15</xdr:row>
      <xdr:rowOff>52200</xdr:rowOff>
    </xdr:to>
    <xdr:sp>
      <xdr:nvSpPr>
        <xdr:cNvPr id="41" name="CustomShape 1"/>
        <xdr:cNvSpPr/>
      </xdr:nvSpPr>
      <xdr:spPr>
        <a:xfrm>
          <a:off x="16636680" y="2658960"/>
          <a:ext cx="163224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要件には影響せず</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236520</xdr:colOff>
      <xdr:row>17</xdr:row>
      <xdr:rowOff>61920</xdr:rowOff>
    </xdr:from>
    <xdr:to>
      <xdr:col>24</xdr:col>
      <xdr:colOff>47160</xdr:colOff>
      <xdr:row>17</xdr:row>
      <xdr:rowOff>240120</xdr:rowOff>
    </xdr:to>
    <xdr:sp>
      <xdr:nvSpPr>
        <xdr:cNvPr id="42" name="CustomShape 1"/>
        <xdr:cNvSpPr/>
      </xdr:nvSpPr>
      <xdr:spPr>
        <a:xfrm>
          <a:off x="6170400" y="3403080"/>
          <a:ext cx="553680" cy="17820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(a)</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27</xdr:col>
      <xdr:colOff>293760</xdr:colOff>
      <xdr:row>0</xdr:row>
      <xdr:rowOff>295200</xdr:rowOff>
    </xdr:from>
    <xdr:to>
      <xdr:col>31</xdr:col>
      <xdr:colOff>514080</xdr:colOff>
      <xdr:row>5</xdr:row>
      <xdr:rowOff>140400</xdr:rowOff>
    </xdr:to>
    <xdr:sp>
      <xdr:nvSpPr>
        <xdr:cNvPr id="43" name="CustomShape 1"/>
        <xdr:cNvSpPr/>
      </xdr:nvSpPr>
      <xdr:spPr>
        <a:xfrm>
          <a:off x="25258680" y="295200"/>
          <a:ext cx="5239800" cy="1207080"/>
        </a:xfrm>
        <a:prstGeom prst="rect">
          <a:avLst/>
        </a:prstGeom>
        <a:solidFill>
          <a:srgbClr val="ffffff"/>
        </a:solidFill>
        <a:ln w="76320">
          <a:solidFill>
            <a:srgbClr val="000000"/>
          </a:solidFill>
          <a:round/>
        </a:ln>
      </xdr:spPr>
      <xdr:style>
        <a:lnRef idx="0"/>
        <a:fillRef idx="0"/>
        <a:effectRef idx="0"/>
        <a:fontRef idx="minor"/>
      </xdr:style>
      <xdr:txBody>
        <a:bodyPr lIns="18360" rIns="0" tIns="0" bIns="0" anchor="ctr"/>
        <a:p>
          <a:pPr>
            <a:lnSpc>
              <a:spcPct val="100000"/>
            </a:lnSpc>
          </a:pPr>
          <a:r>
            <a:rPr b="1" lang="en-US" sz="1600" spc="-1" strike="noStrike">
              <a:solidFill>
                <a:srgbClr val="000000"/>
              </a:solidFill>
              <a:uFill>
                <a:solidFill>
                  <a:srgbClr val="ffffff"/>
                </a:solidFill>
              </a:uFill>
              <a:latin typeface="Calibri"/>
            </a:rPr>
            <a:t>  </a:t>
          </a:r>
          <a:r>
            <a:rPr b="1" lang="en-US" sz="16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 記入箇所は 　　　　　 　       のセルだけです。</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504360</xdr:colOff>
      <xdr:row>3</xdr:row>
      <xdr:rowOff>25560</xdr:rowOff>
    </xdr:from>
    <xdr:to>
      <xdr:col>29</xdr:col>
      <xdr:colOff>453600</xdr:colOff>
      <xdr:row>4</xdr:row>
      <xdr:rowOff>48600</xdr:rowOff>
    </xdr:to>
    <xdr:sp>
      <xdr:nvSpPr>
        <xdr:cNvPr id="44" name="CustomShape 1"/>
        <xdr:cNvSpPr/>
      </xdr:nvSpPr>
      <xdr:spPr>
        <a:xfrm>
          <a:off x="26821800" y="797040"/>
          <a:ext cx="1301760" cy="28944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44"/>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sheetFormatPr>
  <cols>
    <col collapsed="false" hidden="false" max="1" min="1" style="1" width="4.39271255060729"/>
    <col collapsed="false" hidden="false" max="2" min="2" style="1" width="11.0323886639676"/>
    <col collapsed="false" hidden="false" max="12" min="3" style="2" width="2.46558704453441"/>
    <col collapsed="false" hidden="false" max="17" min="13" style="3" width="2.78542510121457"/>
    <col collapsed="false" hidden="false" max="22" min="18" style="3" width="2.46558704453441"/>
    <col collapsed="false" hidden="false" max="23" min="23" style="3" width="14.1417004048583"/>
    <col collapsed="false" hidden="false" max="24" min="24" style="3" width="25.1740890688259"/>
    <col collapsed="false" hidden="false" max="25" min="25" style="3" width="31.0647773279352"/>
    <col collapsed="false" hidden="false" max="26" min="26" style="1" width="8.46153846153846"/>
    <col collapsed="false" hidden="false" max="27" min="27" style="1" width="9.10526315789474"/>
    <col collapsed="false" hidden="false" max="28" min="28" style="1" width="7.49797570850202"/>
    <col collapsed="false" hidden="false" max="29" min="29" style="4" width="9"/>
    <col collapsed="false" hidden="false" max="1025" min="30" style="1" width="9"/>
  </cols>
  <sheetData>
    <row r="1" customFormat="false" ht="20.1" hidden="false" customHeight="true" outlineLevel="0" collapsed="false">
      <c r="A1" s="5" t="s">
        <v>0</v>
      </c>
      <c r="B1" s="0"/>
      <c r="C1" s="1"/>
      <c r="D1" s="1"/>
      <c r="E1" s="1"/>
      <c r="F1" s="1"/>
      <c r="G1" s="1"/>
      <c r="H1" s="1"/>
      <c r="I1" s="1"/>
      <c r="J1" s="1"/>
      <c r="K1" s="1"/>
      <c r="L1" s="1"/>
      <c r="M1" s="1"/>
      <c r="N1" s="1"/>
      <c r="O1" s="1"/>
      <c r="P1" s="1"/>
      <c r="Q1" s="1"/>
      <c r="R1" s="1"/>
      <c r="S1" s="1"/>
      <c r="T1" s="1"/>
      <c r="U1" s="1"/>
      <c r="V1" s="1"/>
      <c r="W1" s="1"/>
      <c r="X1" s="1"/>
      <c r="Y1" s="1"/>
      <c r="Z1" s="0"/>
      <c r="AA1" s="0"/>
      <c r="AB1" s="0"/>
      <c r="AC1" s="6" t="s">
        <v>1</v>
      </c>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6" hidden="false" customHeight="true" outlineLevel="0" collapsed="false">
      <c r="A2" s="7"/>
      <c r="B2" s="0"/>
      <c r="C2" s="1"/>
      <c r="D2" s="1"/>
      <c r="E2" s="1"/>
      <c r="F2" s="1"/>
      <c r="G2" s="1"/>
      <c r="H2" s="1"/>
      <c r="I2" s="1"/>
      <c r="J2" s="1"/>
      <c r="K2" s="1"/>
      <c r="L2" s="1"/>
      <c r="M2" s="1"/>
      <c r="N2" s="1"/>
      <c r="O2" s="1"/>
      <c r="P2" s="1"/>
      <c r="Q2" s="1"/>
      <c r="R2" s="1"/>
      <c r="S2" s="1"/>
      <c r="T2" s="1"/>
      <c r="U2" s="1"/>
      <c r="V2" s="1"/>
      <c r="W2" s="1"/>
      <c r="X2" s="1"/>
      <c r="Y2" s="1"/>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s="9" customFormat="true" ht="40.15" hidden="false" customHeight="true" outlineLevel="0" collapsed="false">
      <c r="A3" s="8" t="s">
        <v>2</v>
      </c>
      <c r="B3" s="8"/>
      <c r="C3" s="8"/>
      <c r="D3" s="8"/>
      <c r="E3" s="8"/>
      <c r="F3" s="8"/>
      <c r="G3" s="8"/>
      <c r="H3" s="8"/>
      <c r="I3" s="8"/>
      <c r="J3" s="8"/>
      <c r="K3" s="8"/>
      <c r="L3" s="8"/>
      <c r="M3" s="8"/>
      <c r="N3" s="8"/>
      <c r="O3" s="8"/>
      <c r="P3" s="8"/>
      <c r="Q3" s="8"/>
      <c r="R3" s="8"/>
      <c r="S3" s="8"/>
      <c r="T3" s="8"/>
      <c r="U3" s="8"/>
      <c r="V3" s="8"/>
      <c r="W3" s="8"/>
      <c r="X3" s="8"/>
      <c r="Y3" s="8"/>
      <c r="Z3" s="8"/>
      <c r="AA3" s="8"/>
      <c r="AC3" s="10"/>
    </row>
    <row r="4" customFormat="false" ht="30.75" hidden="false" customHeight="true" outlineLevel="0" collapsed="false">
      <c r="A4" s="11" t="s">
        <v>3</v>
      </c>
      <c r="B4" s="11"/>
      <c r="C4" s="11"/>
      <c r="D4" s="11"/>
      <c r="E4" s="11"/>
      <c r="F4" s="11"/>
      <c r="G4" s="11"/>
      <c r="H4" s="11"/>
      <c r="I4" s="11"/>
      <c r="J4" s="11"/>
      <c r="K4" s="11"/>
      <c r="L4" s="11"/>
      <c r="M4" s="11"/>
      <c r="N4" s="11"/>
      <c r="O4" s="11"/>
      <c r="P4" s="11"/>
      <c r="Q4" s="11"/>
      <c r="R4" s="11"/>
      <c r="S4" s="11"/>
      <c r="T4" s="11"/>
      <c r="U4" s="11"/>
      <c r="V4" s="11"/>
      <c r="W4" s="11"/>
      <c r="X4" s="11"/>
      <c r="Y4" s="11"/>
      <c r="Z4" s="11"/>
      <c r="AA4" s="11"/>
      <c r="AB4" s="0"/>
      <c r="AC4" s="10"/>
      <c r="AD4" s="0"/>
      <c r="AE4" s="0"/>
      <c r="AF4" s="0"/>
      <c r="AG4" s="0"/>
    </row>
    <row r="5" customFormat="false" ht="9.75" hidden="false" customHeight="true" outlineLevel="0" collapsed="false">
      <c r="A5" s="9"/>
      <c r="B5" s="12"/>
      <c r="C5" s="12"/>
      <c r="D5" s="12"/>
      <c r="E5" s="12"/>
      <c r="F5" s="12"/>
      <c r="G5" s="12"/>
      <c r="H5" s="12"/>
      <c r="I5" s="12"/>
      <c r="J5" s="12"/>
      <c r="K5" s="12"/>
      <c r="L5" s="12"/>
      <c r="M5" s="12"/>
      <c r="N5" s="12"/>
      <c r="O5" s="12"/>
      <c r="P5" s="12"/>
      <c r="Q5" s="12"/>
      <c r="R5" s="12"/>
      <c r="S5" s="12"/>
      <c r="T5" s="12"/>
      <c r="U5" s="12"/>
      <c r="V5" s="12"/>
      <c r="W5" s="12"/>
      <c r="X5" s="12"/>
      <c r="Y5" s="12"/>
      <c r="Z5" s="12"/>
      <c r="AA5" s="12"/>
      <c r="AB5" s="0"/>
      <c r="AC5" s="0"/>
      <c r="AD5" s="0"/>
      <c r="AE5" s="0"/>
      <c r="AF5" s="0"/>
      <c r="AG5" s="0"/>
    </row>
    <row r="6" customFormat="false" ht="14.25" hidden="false" customHeight="true" outlineLevel="0" collapsed="false">
      <c r="A6" s="13" t="s">
        <v>4</v>
      </c>
      <c r="B6" s="13"/>
      <c r="C6" s="13"/>
      <c r="D6" s="13"/>
      <c r="E6" s="13"/>
      <c r="F6" s="13"/>
      <c r="G6" s="13"/>
      <c r="H6" s="13"/>
      <c r="I6" s="13"/>
      <c r="J6" s="13"/>
      <c r="K6" s="13"/>
      <c r="L6" s="13"/>
      <c r="M6" s="13"/>
      <c r="N6" s="13"/>
      <c r="O6" s="13"/>
      <c r="P6" s="13"/>
      <c r="Q6" s="13"/>
      <c r="R6" s="13"/>
      <c r="S6" s="13"/>
      <c r="T6" s="13"/>
      <c r="U6" s="13"/>
      <c r="V6" s="13"/>
      <c r="W6" s="13"/>
      <c r="X6" s="13"/>
      <c r="Y6" s="13"/>
      <c r="Z6" s="13"/>
      <c r="AA6" s="14"/>
      <c r="AB6" s="0"/>
      <c r="AC6" s="0"/>
      <c r="AD6" s="0"/>
      <c r="AE6" s="0"/>
      <c r="AF6" s="0"/>
      <c r="AG6" s="0"/>
    </row>
    <row r="7" customFormat="false" ht="20.1" hidden="false" customHeight="true" outlineLevel="0" collapsed="false">
      <c r="A7" s="15"/>
      <c r="B7" s="12"/>
      <c r="C7" s="12"/>
      <c r="D7" s="12"/>
      <c r="E7" s="12"/>
      <c r="F7" s="12"/>
      <c r="G7" s="12"/>
      <c r="H7" s="12"/>
      <c r="I7" s="12"/>
      <c r="J7" s="12"/>
      <c r="K7" s="12"/>
      <c r="L7" s="12"/>
      <c r="M7" s="12"/>
      <c r="N7" s="12"/>
      <c r="O7" s="12"/>
      <c r="P7" s="12"/>
      <c r="Q7" s="12"/>
      <c r="R7" s="12"/>
      <c r="S7" s="12"/>
      <c r="T7" s="12"/>
      <c r="U7" s="12"/>
      <c r="V7" s="12"/>
      <c r="W7" s="12"/>
      <c r="X7" s="12"/>
      <c r="Y7" s="12"/>
      <c r="Z7" s="12"/>
      <c r="AA7" s="12"/>
      <c r="AB7" s="0"/>
      <c r="AC7" s="0"/>
      <c r="AD7" s="0"/>
      <c r="AE7" s="0"/>
      <c r="AF7" s="0"/>
      <c r="AG7" s="0"/>
    </row>
    <row r="8" customFormat="false" ht="20.1" hidden="false" customHeight="true" outlineLevel="0" collapsed="false">
      <c r="A8" s="15"/>
      <c r="B8" s="12"/>
      <c r="C8" s="12"/>
      <c r="D8" s="12"/>
      <c r="E8" s="12"/>
      <c r="F8" s="12"/>
      <c r="G8" s="12"/>
      <c r="H8" s="12"/>
      <c r="I8" s="12"/>
      <c r="J8" s="12"/>
      <c r="K8" s="12"/>
      <c r="L8" s="12"/>
      <c r="M8" s="12"/>
      <c r="N8" s="12"/>
      <c r="O8" s="12"/>
      <c r="P8" s="12"/>
      <c r="Q8" s="12"/>
      <c r="R8" s="12"/>
      <c r="S8" s="12"/>
      <c r="T8" s="12"/>
      <c r="U8" s="12"/>
      <c r="V8" s="12"/>
      <c r="W8" s="12"/>
      <c r="X8" s="12"/>
      <c r="Y8" s="12"/>
      <c r="Z8" s="12"/>
      <c r="AA8" s="12"/>
      <c r="AB8" s="0"/>
      <c r="AC8" s="0"/>
      <c r="AD8" s="0"/>
      <c r="AE8" s="0"/>
      <c r="AF8" s="0"/>
      <c r="AG8" s="0"/>
    </row>
    <row r="9" customFormat="false" ht="20.1" hidden="false" customHeight="true" outlineLevel="0" collapsed="false">
      <c r="A9" s="15"/>
      <c r="B9" s="12"/>
      <c r="C9" s="12"/>
      <c r="D9" s="12"/>
      <c r="E9" s="12"/>
      <c r="F9" s="12"/>
      <c r="G9" s="12"/>
      <c r="H9" s="12"/>
      <c r="I9" s="12"/>
      <c r="J9" s="12"/>
      <c r="K9" s="12"/>
      <c r="L9" s="12"/>
      <c r="M9" s="12"/>
      <c r="N9" s="12"/>
      <c r="O9" s="12"/>
      <c r="P9" s="12"/>
      <c r="Q9" s="12"/>
      <c r="R9" s="12"/>
      <c r="S9" s="12"/>
      <c r="T9" s="12"/>
      <c r="U9" s="12"/>
      <c r="V9" s="12"/>
      <c r="W9" s="12"/>
      <c r="X9" s="12"/>
      <c r="Y9" s="12"/>
      <c r="Z9" s="12"/>
      <c r="AA9" s="12"/>
      <c r="AB9" s="0"/>
      <c r="AC9" s="0"/>
      <c r="AD9" s="0"/>
      <c r="AE9" s="0"/>
      <c r="AF9" s="0"/>
      <c r="AG9" s="0"/>
    </row>
    <row r="10" customFormat="false" ht="20.1" hidden="false" customHeight="true" outlineLevel="0" collapsed="false">
      <c r="A10" s="15"/>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0"/>
      <c r="AC10" s="0"/>
      <c r="AD10" s="0"/>
      <c r="AE10" s="0"/>
      <c r="AF10" s="0"/>
      <c r="AG10" s="0"/>
    </row>
    <row r="11" customFormat="false" ht="20.1" hidden="false" customHeight="true" outlineLevel="0" collapsed="false">
      <c r="A11" s="15"/>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0"/>
      <c r="AC11" s="0"/>
      <c r="AD11" s="0"/>
      <c r="AE11" s="0"/>
      <c r="AF11" s="0"/>
      <c r="AG11" s="0"/>
    </row>
    <row r="12" customFormat="false" ht="20.1" hidden="false" customHeight="true" outlineLevel="0" collapsed="false">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0"/>
      <c r="AC12" s="0"/>
      <c r="AD12" s="0"/>
      <c r="AE12" s="0"/>
      <c r="AF12" s="0"/>
      <c r="AG12" s="0"/>
    </row>
    <row r="13" customFormat="false" ht="19.5" hidden="false" customHeight="true" outlineLevel="0" collapsed="false">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0"/>
      <c r="AC13" s="0"/>
      <c r="AD13" s="0"/>
      <c r="AE13" s="0"/>
      <c r="AF13" s="0"/>
      <c r="AG13" s="0"/>
    </row>
    <row r="14" customFormat="false" ht="54.6" hidden="false" customHeight="true" outlineLevel="0" collapsed="false">
      <c r="A14" s="8" t="s">
        <v>5</v>
      </c>
      <c r="B14" s="8"/>
      <c r="C14" s="8"/>
      <c r="D14" s="8"/>
      <c r="E14" s="8"/>
      <c r="F14" s="8"/>
      <c r="G14" s="8"/>
      <c r="H14" s="8"/>
      <c r="I14" s="8"/>
      <c r="J14" s="8"/>
      <c r="K14" s="8"/>
      <c r="L14" s="8"/>
      <c r="M14" s="8"/>
      <c r="N14" s="8"/>
      <c r="O14" s="8"/>
      <c r="P14" s="8"/>
      <c r="Q14" s="8"/>
      <c r="R14" s="8"/>
      <c r="S14" s="8"/>
      <c r="T14" s="8"/>
      <c r="U14" s="8"/>
      <c r="V14" s="8"/>
      <c r="W14" s="8"/>
      <c r="X14" s="8"/>
      <c r="Y14" s="8"/>
      <c r="Z14" s="8"/>
      <c r="AA14" s="8"/>
      <c r="AB14" s="0"/>
      <c r="AC14" s="0"/>
      <c r="AD14" s="0"/>
      <c r="AE14" s="0"/>
      <c r="AF14" s="0"/>
      <c r="AG14" s="0"/>
    </row>
    <row r="15" customFormat="false" ht="10.5" hidden="false" customHeight="true" outlineLevel="0" collapsed="false">
      <c r="A15" s="9"/>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0"/>
      <c r="AC15" s="0"/>
      <c r="AD15" s="0"/>
      <c r="AE15" s="0"/>
      <c r="AF15" s="0"/>
      <c r="AG15" s="0"/>
    </row>
    <row r="16" customFormat="false" ht="19.5" hidden="false" customHeight="true" outlineLevel="0" collapsed="false">
      <c r="A16" s="16" t="s">
        <v>6</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0"/>
      <c r="AC16" s="0"/>
      <c r="AD16" s="0"/>
      <c r="AE16" s="0"/>
      <c r="AF16" s="0"/>
      <c r="AG16" s="0"/>
    </row>
    <row r="17" customFormat="false" ht="20.1" hidden="false" customHeight="true" outlineLevel="0" collapsed="false">
      <c r="A17" s="12"/>
      <c r="B17" s="17" t="s">
        <v>7</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0"/>
      <c r="AC17" s="0"/>
      <c r="AD17" s="0"/>
      <c r="AE17" s="0"/>
      <c r="AF17" s="0"/>
      <c r="AG17" s="0"/>
    </row>
    <row r="18" customFormat="false" ht="20.1" hidden="false" customHeight="true" outlineLevel="0" collapsed="false">
      <c r="A18" s="12"/>
      <c r="B18" s="18" t="s">
        <v>8</v>
      </c>
      <c r="C18" s="18"/>
      <c r="D18" s="18"/>
      <c r="E18" s="18"/>
      <c r="F18" s="18"/>
      <c r="G18" s="19" t="s">
        <v>9</v>
      </c>
      <c r="H18" s="19"/>
      <c r="I18" s="19"/>
      <c r="J18" s="19"/>
      <c r="K18" s="19"/>
      <c r="L18" s="19"/>
      <c r="M18" s="19"/>
      <c r="N18" s="19"/>
      <c r="O18" s="19"/>
      <c r="P18" s="19"/>
      <c r="Q18" s="12"/>
      <c r="R18" s="12"/>
      <c r="S18" s="12"/>
      <c r="T18" s="12"/>
      <c r="U18" s="12"/>
      <c r="V18" s="12"/>
      <c r="W18" s="12"/>
      <c r="X18" s="12"/>
      <c r="Y18" s="12"/>
      <c r="Z18" s="12"/>
      <c r="AA18" s="12"/>
      <c r="AB18" s="12"/>
      <c r="AC18" s="0"/>
      <c r="AD18" s="12"/>
      <c r="AE18" s="12"/>
      <c r="AF18" s="0"/>
      <c r="AG18" s="0"/>
    </row>
    <row r="19" customFormat="false" ht="15" hidden="false" customHeight="true" outlineLevel="0" collapsed="false">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0"/>
      <c r="AC19" s="0"/>
      <c r="AD19" s="0"/>
      <c r="AE19" s="0"/>
      <c r="AF19" s="0"/>
      <c r="AG19" s="0"/>
    </row>
    <row r="20" customFormat="false" ht="20.1" hidden="false" customHeight="true" outlineLevel="0" collapsed="false">
      <c r="A20" s="16" t="s">
        <v>10</v>
      </c>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0"/>
      <c r="AC20" s="0"/>
      <c r="AD20" s="0"/>
      <c r="AE20" s="0"/>
      <c r="AF20" s="0"/>
      <c r="AG20" s="0"/>
    </row>
    <row r="21" customFormat="false" ht="20.1" hidden="false" customHeight="true" outlineLevel="0" collapsed="false">
      <c r="A21" s="12"/>
      <c r="B21" s="17" t="s">
        <v>11</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0"/>
      <c r="AC21" s="0"/>
      <c r="AD21" s="0"/>
      <c r="AE21" s="0"/>
      <c r="AF21" s="0"/>
      <c r="AG21" s="0"/>
    </row>
    <row r="22" customFormat="false" ht="20.1" hidden="false" customHeight="true" outlineLevel="0" collapsed="false">
      <c r="A22" s="12"/>
      <c r="B22" s="20" t="s">
        <v>12</v>
      </c>
      <c r="C22" s="21" t="s">
        <v>13</v>
      </c>
      <c r="D22" s="21"/>
      <c r="E22" s="21"/>
      <c r="F22" s="21"/>
      <c r="G22" s="21"/>
      <c r="H22" s="21"/>
      <c r="I22" s="21"/>
      <c r="J22" s="21"/>
      <c r="K22" s="21"/>
      <c r="L22" s="21"/>
      <c r="M22" s="22" t="s">
        <v>14</v>
      </c>
      <c r="N22" s="22"/>
      <c r="O22" s="22"/>
      <c r="P22" s="22"/>
      <c r="Q22" s="22"/>
      <c r="R22" s="22"/>
      <c r="S22" s="22"/>
      <c r="T22" s="22"/>
      <c r="U22" s="22"/>
      <c r="V22" s="22"/>
      <c r="W22" s="22"/>
      <c r="X22" s="22"/>
      <c r="Y22" s="12"/>
      <c r="Z22" s="12"/>
      <c r="AA22" s="12"/>
      <c r="AB22" s="0"/>
      <c r="AC22" s="0"/>
      <c r="AD22" s="0"/>
      <c r="AE22" s="0"/>
      <c r="AF22" s="0"/>
      <c r="AG22" s="0"/>
    </row>
    <row r="23" customFormat="false" ht="20.1" hidden="false" customHeight="true" outlineLevel="0" collapsed="false">
      <c r="A23" s="12"/>
      <c r="B23" s="23"/>
      <c r="C23" s="21" t="s">
        <v>15</v>
      </c>
      <c r="D23" s="21"/>
      <c r="E23" s="21"/>
      <c r="F23" s="21"/>
      <c r="G23" s="21"/>
      <c r="H23" s="21"/>
      <c r="I23" s="21"/>
      <c r="J23" s="21"/>
      <c r="K23" s="21"/>
      <c r="L23" s="21"/>
      <c r="M23" s="24" t="s">
        <v>14</v>
      </c>
      <c r="N23" s="24"/>
      <c r="O23" s="24"/>
      <c r="P23" s="24"/>
      <c r="Q23" s="24"/>
      <c r="R23" s="24"/>
      <c r="S23" s="24"/>
      <c r="T23" s="24"/>
      <c r="U23" s="24"/>
      <c r="V23" s="24"/>
      <c r="W23" s="24"/>
      <c r="X23" s="24"/>
      <c r="Y23" s="12"/>
      <c r="Z23" s="12"/>
      <c r="AA23" s="12"/>
      <c r="AB23" s="0"/>
      <c r="AC23" s="6" t="s">
        <v>16</v>
      </c>
      <c r="AD23" s="0"/>
      <c r="AE23" s="0"/>
      <c r="AF23" s="0"/>
      <c r="AG23" s="0"/>
    </row>
    <row r="24" customFormat="false" ht="20.1" hidden="false" customHeight="true" outlineLevel="0" collapsed="false">
      <c r="A24" s="12"/>
      <c r="B24" s="20" t="s">
        <v>17</v>
      </c>
      <c r="C24" s="21" t="s">
        <v>18</v>
      </c>
      <c r="D24" s="21"/>
      <c r="E24" s="21"/>
      <c r="F24" s="21"/>
      <c r="G24" s="21"/>
      <c r="H24" s="21"/>
      <c r="I24" s="21"/>
      <c r="J24" s="21"/>
      <c r="K24" s="21"/>
      <c r="L24" s="21"/>
      <c r="M24" s="25" t="n">
        <v>1</v>
      </c>
      <c r="N24" s="26" t="n">
        <v>0</v>
      </c>
      <c r="O24" s="26" t="n">
        <v>0</v>
      </c>
      <c r="P24" s="27" t="s">
        <v>19</v>
      </c>
      <c r="Q24" s="26" t="n">
        <v>1</v>
      </c>
      <c r="R24" s="26" t="n">
        <v>0</v>
      </c>
      <c r="S24" s="26" t="n">
        <v>0</v>
      </c>
      <c r="T24" s="28" t="n">
        <v>0</v>
      </c>
      <c r="U24" s="29"/>
      <c r="V24" s="30"/>
      <c r="W24" s="30"/>
      <c r="X24" s="30"/>
      <c r="Y24" s="12"/>
      <c r="Z24" s="12"/>
      <c r="AA24" s="12"/>
      <c r="AB24" s="0"/>
      <c r="AC24" s="4" t="str">
        <f aca="false">CONCATENATE(M24,N24,O24,P24,Q24,R24,S24,T24)</f>
        <v>100－1000</v>
      </c>
      <c r="AD24" s="0"/>
      <c r="AE24" s="0"/>
      <c r="AF24" s="0"/>
      <c r="AG24" s="0"/>
    </row>
    <row r="25" customFormat="false" ht="20.1" hidden="false" customHeight="true" outlineLevel="0" collapsed="false">
      <c r="A25" s="12"/>
      <c r="B25" s="31"/>
      <c r="C25" s="21" t="s">
        <v>20</v>
      </c>
      <c r="D25" s="21"/>
      <c r="E25" s="21"/>
      <c r="F25" s="21"/>
      <c r="G25" s="21"/>
      <c r="H25" s="21"/>
      <c r="I25" s="21"/>
      <c r="J25" s="21"/>
      <c r="K25" s="21"/>
      <c r="L25" s="21"/>
      <c r="M25" s="24" t="s">
        <v>21</v>
      </c>
      <c r="N25" s="24"/>
      <c r="O25" s="24"/>
      <c r="P25" s="24"/>
      <c r="Q25" s="24"/>
      <c r="R25" s="24"/>
      <c r="S25" s="24"/>
      <c r="T25" s="24"/>
      <c r="U25" s="24"/>
      <c r="V25" s="24"/>
      <c r="W25" s="24"/>
      <c r="X25" s="24"/>
      <c r="Y25" s="12"/>
      <c r="Z25" s="12"/>
      <c r="AA25" s="12"/>
      <c r="AB25" s="0"/>
      <c r="AC25" s="0"/>
      <c r="AD25" s="0"/>
      <c r="AE25" s="0"/>
      <c r="AF25" s="0"/>
      <c r="AG25" s="0"/>
    </row>
    <row r="26" customFormat="false" ht="20.1" hidden="false" customHeight="true" outlineLevel="0" collapsed="false">
      <c r="A26" s="12"/>
      <c r="B26" s="23"/>
      <c r="C26" s="21" t="s">
        <v>22</v>
      </c>
      <c r="D26" s="21"/>
      <c r="E26" s="21"/>
      <c r="F26" s="21"/>
      <c r="G26" s="21"/>
      <c r="H26" s="21"/>
      <c r="I26" s="21"/>
      <c r="J26" s="21"/>
      <c r="K26" s="21"/>
      <c r="L26" s="21"/>
      <c r="M26" s="24" t="s">
        <v>23</v>
      </c>
      <c r="N26" s="24"/>
      <c r="O26" s="24"/>
      <c r="P26" s="24"/>
      <c r="Q26" s="24"/>
      <c r="R26" s="24"/>
      <c r="S26" s="24"/>
      <c r="T26" s="24"/>
      <c r="U26" s="24"/>
      <c r="V26" s="24"/>
      <c r="W26" s="24"/>
      <c r="X26" s="24"/>
      <c r="Y26" s="12"/>
      <c r="Z26" s="12"/>
      <c r="AA26" s="12"/>
      <c r="AB26" s="0"/>
      <c r="AC26" s="0"/>
      <c r="AD26" s="0"/>
      <c r="AE26" s="0"/>
      <c r="AF26" s="0"/>
      <c r="AG26" s="0"/>
    </row>
    <row r="27" customFormat="false" ht="20.1" hidden="false" customHeight="true" outlineLevel="0" collapsed="false">
      <c r="A27" s="12"/>
      <c r="B27" s="20" t="s">
        <v>24</v>
      </c>
      <c r="C27" s="21" t="s">
        <v>25</v>
      </c>
      <c r="D27" s="21"/>
      <c r="E27" s="21"/>
      <c r="F27" s="21"/>
      <c r="G27" s="21"/>
      <c r="H27" s="21"/>
      <c r="I27" s="21"/>
      <c r="J27" s="21"/>
      <c r="K27" s="21"/>
      <c r="L27" s="21"/>
      <c r="M27" s="24" t="s">
        <v>26</v>
      </c>
      <c r="N27" s="24"/>
      <c r="O27" s="24"/>
      <c r="P27" s="24"/>
      <c r="Q27" s="24"/>
      <c r="R27" s="24"/>
      <c r="S27" s="24"/>
      <c r="T27" s="24"/>
      <c r="U27" s="24"/>
      <c r="V27" s="24"/>
      <c r="W27" s="24"/>
      <c r="X27" s="24"/>
      <c r="Y27" s="12"/>
      <c r="Z27" s="12"/>
      <c r="AA27" s="12"/>
      <c r="AB27" s="0"/>
      <c r="AC27" s="0"/>
      <c r="AD27" s="0"/>
      <c r="AE27" s="0"/>
      <c r="AF27" s="0"/>
      <c r="AG27" s="0"/>
    </row>
    <row r="28" customFormat="false" ht="20.1" hidden="false" customHeight="true" outlineLevel="0" collapsed="false">
      <c r="A28" s="12"/>
      <c r="B28" s="23"/>
      <c r="C28" s="21" t="s">
        <v>27</v>
      </c>
      <c r="D28" s="21"/>
      <c r="E28" s="21"/>
      <c r="F28" s="21"/>
      <c r="G28" s="21"/>
      <c r="H28" s="21"/>
      <c r="I28" s="21"/>
      <c r="J28" s="21"/>
      <c r="K28" s="21"/>
      <c r="L28" s="21"/>
      <c r="M28" s="32" t="s">
        <v>28</v>
      </c>
      <c r="N28" s="32"/>
      <c r="O28" s="32"/>
      <c r="P28" s="32"/>
      <c r="Q28" s="32"/>
      <c r="R28" s="32"/>
      <c r="S28" s="32"/>
      <c r="T28" s="32"/>
      <c r="U28" s="32"/>
      <c r="V28" s="32"/>
      <c r="W28" s="32"/>
      <c r="X28" s="32"/>
      <c r="Y28" s="12"/>
      <c r="Z28" s="12"/>
      <c r="AA28" s="12"/>
      <c r="AB28" s="0"/>
      <c r="AC28" s="0"/>
      <c r="AD28" s="0"/>
      <c r="AE28" s="0"/>
      <c r="AF28" s="0"/>
      <c r="AG28" s="0"/>
    </row>
    <row r="29" customFormat="false" ht="20.1" hidden="false" customHeight="true" outlineLevel="0" collapsed="false">
      <c r="A29" s="12"/>
      <c r="B29" s="33" t="s">
        <v>29</v>
      </c>
      <c r="C29" s="21" t="s">
        <v>13</v>
      </c>
      <c r="D29" s="21"/>
      <c r="E29" s="21"/>
      <c r="F29" s="21"/>
      <c r="G29" s="21"/>
      <c r="H29" s="21"/>
      <c r="I29" s="21"/>
      <c r="J29" s="21"/>
      <c r="K29" s="21"/>
      <c r="L29" s="21"/>
      <c r="M29" s="24" t="s">
        <v>30</v>
      </c>
      <c r="N29" s="24"/>
      <c r="O29" s="24"/>
      <c r="P29" s="24"/>
      <c r="Q29" s="24"/>
      <c r="R29" s="24"/>
      <c r="S29" s="24"/>
      <c r="T29" s="24"/>
      <c r="U29" s="24"/>
      <c r="V29" s="24"/>
      <c r="W29" s="24"/>
      <c r="X29" s="24"/>
      <c r="Y29" s="12"/>
      <c r="Z29" s="12"/>
      <c r="AA29" s="12"/>
      <c r="AB29" s="0"/>
      <c r="AC29" s="0"/>
      <c r="AD29" s="0"/>
      <c r="AE29" s="0"/>
      <c r="AF29" s="0"/>
      <c r="AG29" s="0"/>
    </row>
    <row r="30" customFormat="false" ht="20.1" hidden="false" customHeight="true" outlineLevel="0" collapsed="false">
      <c r="A30" s="12"/>
      <c r="B30" s="33"/>
      <c r="C30" s="34" t="s">
        <v>27</v>
      </c>
      <c r="D30" s="34"/>
      <c r="E30" s="34"/>
      <c r="F30" s="34"/>
      <c r="G30" s="34"/>
      <c r="H30" s="34"/>
      <c r="I30" s="34"/>
      <c r="J30" s="34"/>
      <c r="K30" s="34"/>
      <c r="L30" s="34"/>
      <c r="M30" s="24" t="s">
        <v>31</v>
      </c>
      <c r="N30" s="24"/>
      <c r="O30" s="24"/>
      <c r="P30" s="24"/>
      <c r="Q30" s="24"/>
      <c r="R30" s="24"/>
      <c r="S30" s="24"/>
      <c r="T30" s="24"/>
      <c r="U30" s="24"/>
      <c r="V30" s="24"/>
      <c r="W30" s="24"/>
      <c r="X30" s="24"/>
      <c r="Y30" s="12"/>
      <c r="Z30" s="12"/>
      <c r="AA30" s="12"/>
      <c r="AB30" s="0"/>
      <c r="AC30" s="0"/>
      <c r="AD30" s="0"/>
      <c r="AE30" s="0"/>
      <c r="AF30" s="0"/>
      <c r="AG30" s="0"/>
    </row>
    <row r="31" customFormat="false" ht="20.1" hidden="false" customHeight="true" outlineLevel="0" collapsed="false">
      <c r="A31" s="12"/>
      <c r="B31" s="20" t="s">
        <v>32</v>
      </c>
      <c r="C31" s="21" t="s">
        <v>33</v>
      </c>
      <c r="D31" s="21"/>
      <c r="E31" s="21"/>
      <c r="F31" s="21"/>
      <c r="G31" s="21"/>
      <c r="H31" s="21"/>
      <c r="I31" s="21"/>
      <c r="J31" s="21"/>
      <c r="K31" s="21"/>
      <c r="L31" s="21"/>
      <c r="M31" s="35" t="s">
        <v>34</v>
      </c>
      <c r="N31" s="35"/>
      <c r="O31" s="35"/>
      <c r="P31" s="35"/>
      <c r="Q31" s="35"/>
      <c r="R31" s="35"/>
      <c r="S31" s="35"/>
      <c r="T31" s="35"/>
      <c r="U31" s="35"/>
      <c r="V31" s="35"/>
      <c r="W31" s="35"/>
      <c r="X31" s="35"/>
      <c r="Y31" s="12"/>
      <c r="Z31" s="12"/>
      <c r="AA31" s="12"/>
      <c r="AB31" s="0"/>
      <c r="AC31" s="0"/>
      <c r="AD31" s="0"/>
      <c r="AE31" s="0"/>
      <c r="AF31" s="0"/>
      <c r="AG31" s="0"/>
    </row>
    <row r="32" customFormat="false" ht="20.1" hidden="false" customHeight="true" outlineLevel="0" collapsed="false">
      <c r="A32" s="12"/>
      <c r="B32" s="36"/>
      <c r="C32" s="37" t="s">
        <v>35</v>
      </c>
      <c r="D32" s="37"/>
      <c r="E32" s="37"/>
      <c r="F32" s="37"/>
      <c r="G32" s="37"/>
      <c r="H32" s="37"/>
      <c r="I32" s="37"/>
      <c r="J32" s="37"/>
      <c r="K32" s="37"/>
      <c r="L32" s="37"/>
      <c r="M32" s="38" t="s">
        <v>36</v>
      </c>
      <c r="N32" s="38"/>
      <c r="O32" s="38"/>
      <c r="P32" s="38"/>
      <c r="Q32" s="38"/>
      <c r="R32" s="38"/>
      <c r="S32" s="38"/>
      <c r="T32" s="38"/>
      <c r="U32" s="38"/>
      <c r="V32" s="38"/>
      <c r="W32" s="38"/>
      <c r="X32" s="38"/>
      <c r="Y32" s="12"/>
      <c r="Z32" s="12"/>
      <c r="AA32" s="12"/>
      <c r="AB32" s="0"/>
      <c r="AC32" s="0"/>
      <c r="AD32" s="0"/>
      <c r="AE32" s="0"/>
      <c r="AF32" s="0"/>
      <c r="AG32" s="0"/>
    </row>
    <row r="33" customFormat="false" ht="16.5" hidden="false" customHeight="true" outlineLevel="0" collapsed="false">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0"/>
      <c r="AC33" s="0"/>
      <c r="AD33" s="0"/>
      <c r="AE33" s="0"/>
      <c r="AF33" s="0"/>
      <c r="AG33" s="0"/>
    </row>
    <row r="34" customFormat="false" ht="20.1" hidden="false" customHeight="true" outlineLevel="0" collapsed="false">
      <c r="A34" s="16" t="s">
        <v>37</v>
      </c>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0"/>
      <c r="AC34" s="0"/>
      <c r="AD34" s="0"/>
      <c r="AE34" s="0"/>
      <c r="AF34" s="0"/>
      <c r="AG34" s="0"/>
    </row>
    <row r="35" customFormat="false" ht="15" hidden="false" customHeight="false" outlineLevel="0" collapsed="false">
      <c r="A35" s="12"/>
      <c r="B35" s="17" t="s">
        <v>38</v>
      </c>
      <c r="C35" s="12"/>
      <c r="D35" s="12"/>
      <c r="E35" s="12"/>
      <c r="F35" s="12"/>
      <c r="G35" s="12"/>
      <c r="H35" s="12"/>
      <c r="I35" s="12"/>
      <c r="J35" s="12"/>
      <c r="K35" s="12"/>
      <c r="L35" s="12"/>
      <c r="M35" s="12"/>
      <c r="N35" s="12"/>
      <c r="O35" s="12"/>
      <c r="P35" s="12"/>
      <c r="Q35" s="12"/>
      <c r="R35" s="12"/>
      <c r="S35" s="12"/>
      <c r="T35" s="12"/>
      <c r="U35" s="12"/>
      <c r="V35" s="12"/>
      <c r="W35" s="12"/>
      <c r="X35" s="39"/>
      <c r="Y35" s="12"/>
      <c r="Z35" s="12"/>
      <c r="AA35" s="12"/>
      <c r="AB35" s="0"/>
      <c r="AC35" s="0"/>
      <c r="AD35" s="0"/>
      <c r="AE35" s="0"/>
      <c r="AF35" s="0"/>
      <c r="AG35" s="0"/>
    </row>
    <row r="36" customFormat="false" ht="20.45" hidden="false" customHeight="true" outlineLevel="0" collapsed="false">
      <c r="A36" s="40" t="s">
        <v>39</v>
      </c>
      <c r="B36" s="40"/>
      <c r="C36" s="40"/>
      <c r="D36" s="40"/>
      <c r="E36" s="40"/>
      <c r="F36" s="40"/>
      <c r="G36" s="40"/>
      <c r="H36" s="40"/>
      <c r="I36" s="40"/>
      <c r="J36" s="40"/>
      <c r="K36" s="40"/>
      <c r="L36" s="40"/>
      <c r="M36" s="40"/>
      <c r="N36" s="40"/>
      <c r="O36" s="40"/>
      <c r="P36" s="40"/>
      <c r="Q36" s="40"/>
      <c r="R36" s="40"/>
      <c r="S36" s="40"/>
      <c r="T36" s="40"/>
      <c r="U36" s="40"/>
      <c r="V36" s="40"/>
      <c r="W36" s="40"/>
      <c r="X36" s="40"/>
      <c r="Y36" s="40"/>
      <c r="Z36" s="41" t="str">
        <f aca="false">IF(M23="","",IF(AND(K38="✓",K39="✓",K40="✓",K41="✓"),"○","×"))</f>
        <v>○</v>
      </c>
      <c r="AA36" s="0"/>
      <c r="AB36" s="0"/>
      <c r="AC36" s="0"/>
      <c r="AD36" s="0"/>
      <c r="AE36" s="0"/>
      <c r="AF36" s="0"/>
      <c r="AG36" s="0"/>
    </row>
    <row r="37" customFormat="false" ht="18.75" hidden="false" customHeight="false" outlineLevel="0" collapsed="false">
      <c r="A37" s="42" t="s">
        <v>40</v>
      </c>
      <c r="B37" s="43"/>
      <c r="C37" s="43"/>
      <c r="D37" s="43"/>
      <c r="E37" s="43"/>
      <c r="F37" s="43"/>
      <c r="G37" s="43"/>
      <c r="H37" s="43"/>
      <c r="I37" s="43"/>
      <c r="J37" s="43"/>
      <c r="K37" s="43"/>
      <c r="L37" s="43"/>
      <c r="M37" s="43"/>
      <c r="N37" s="43"/>
      <c r="O37" s="43"/>
      <c r="P37" s="43"/>
      <c r="Q37" s="43"/>
      <c r="R37" s="43"/>
      <c r="S37" s="43"/>
      <c r="T37" s="43"/>
      <c r="U37" s="43"/>
      <c r="V37" s="44"/>
      <c r="W37" s="44"/>
      <c r="X37" s="44"/>
      <c r="Y37" s="43"/>
      <c r="Z37" s="43"/>
      <c r="AA37" s="43"/>
      <c r="AB37" s="43"/>
      <c r="AC37" s="45"/>
      <c r="AD37" s="43"/>
      <c r="AE37" s="43"/>
      <c r="AF37" s="43"/>
      <c r="AG37" s="46"/>
    </row>
    <row r="38" s="1" customFormat="true" ht="18" hidden="false" customHeight="true" outlineLevel="0" collapsed="false">
      <c r="A38" s="47" t="s">
        <v>41</v>
      </c>
      <c r="B38" s="48"/>
      <c r="C38" s="48"/>
      <c r="D38" s="48"/>
      <c r="E38" s="48"/>
      <c r="F38" s="48"/>
      <c r="G38" s="48"/>
      <c r="H38" s="49" t="n">
        <f aca="false">COUNTIF($Y$45:$Y$144,"*介護予防*")</f>
        <v>2</v>
      </c>
      <c r="I38" s="49"/>
      <c r="J38" s="50" t="s">
        <v>42</v>
      </c>
      <c r="K38" s="51" t="s">
        <v>43</v>
      </c>
      <c r="L38" s="51"/>
      <c r="M38" s="42"/>
      <c r="N38" s="42"/>
      <c r="O38" s="42"/>
      <c r="P38" s="42"/>
      <c r="Q38" s="42"/>
      <c r="R38" s="42"/>
      <c r="S38" s="42"/>
      <c r="T38" s="42"/>
      <c r="U38" s="42"/>
      <c r="Z38" s="0"/>
      <c r="AA38" s="0"/>
      <c r="AC38" s="0"/>
    </row>
    <row r="39" s="1" customFormat="true" ht="15" hidden="false" customHeight="false" outlineLevel="0" collapsed="false">
      <c r="A39" s="47" t="s">
        <v>44</v>
      </c>
      <c r="B39" s="48"/>
      <c r="C39" s="48"/>
      <c r="D39" s="48"/>
      <c r="E39" s="48"/>
      <c r="F39" s="48"/>
      <c r="G39" s="48"/>
      <c r="H39" s="49" t="n">
        <f aca="false">COUNTIF($Y$45:$Y$144,"*短期利用型*")</f>
        <v>1</v>
      </c>
      <c r="I39" s="49"/>
      <c r="J39" s="50" t="s">
        <v>42</v>
      </c>
      <c r="K39" s="51" t="s">
        <v>43</v>
      </c>
      <c r="L39" s="51"/>
      <c r="M39" s="42"/>
      <c r="N39" s="42"/>
      <c r="O39" s="42"/>
      <c r="P39" s="42"/>
      <c r="Q39" s="42"/>
      <c r="R39" s="42"/>
      <c r="S39" s="42"/>
      <c r="T39" s="42"/>
      <c r="U39" s="42"/>
      <c r="Z39" s="0"/>
      <c r="AA39" s="0"/>
      <c r="AC39" s="0"/>
    </row>
    <row r="40" s="1" customFormat="true" ht="15" hidden="false" customHeight="false" outlineLevel="0" collapsed="false">
      <c r="A40" s="47" t="s">
        <v>45</v>
      </c>
      <c r="B40" s="48"/>
      <c r="C40" s="48"/>
      <c r="D40" s="48"/>
      <c r="E40" s="48"/>
      <c r="F40" s="48"/>
      <c r="G40" s="48"/>
      <c r="H40" s="49" t="n">
        <f aca="false">COUNTIF($Y$45:$Y$144,"*独自*")+COUNTIF($Y$45:$Y$144,"介護予防ケアマネジメント")</f>
        <v>1</v>
      </c>
      <c r="I40" s="49"/>
      <c r="J40" s="50" t="s">
        <v>42</v>
      </c>
      <c r="K40" s="51" t="s">
        <v>43</v>
      </c>
      <c r="L40" s="51"/>
      <c r="M40" s="42"/>
      <c r="N40" s="42"/>
      <c r="O40" s="42"/>
      <c r="P40" s="42"/>
      <c r="Q40" s="42"/>
      <c r="R40" s="42"/>
      <c r="S40" s="42"/>
      <c r="T40" s="42"/>
      <c r="U40" s="42"/>
      <c r="Z40" s="0"/>
      <c r="AA40" s="0"/>
      <c r="AC40" s="0"/>
    </row>
    <row r="41" s="1" customFormat="true" ht="15" hidden="false" customHeight="false" outlineLevel="0" collapsed="false">
      <c r="A41" s="47" t="s">
        <v>46</v>
      </c>
      <c r="B41" s="48"/>
      <c r="C41" s="48"/>
      <c r="D41" s="48"/>
      <c r="E41" s="48"/>
      <c r="F41" s="48"/>
      <c r="G41" s="48"/>
      <c r="H41" s="49" t="n">
        <f aca="false">COUNTIF(AC45:AC144,"その他")</f>
        <v>3</v>
      </c>
      <c r="I41" s="49"/>
      <c r="J41" s="50" t="s">
        <v>42</v>
      </c>
      <c r="K41" s="52" t="s">
        <v>43</v>
      </c>
      <c r="L41" s="52"/>
      <c r="M41" s="42"/>
      <c r="N41" s="42"/>
      <c r="O41" s="42"/>
      <c r="P41" s="42"/>
      <c r="Q41" s="42"/>
      <c r="R41" s="42"/>
      <c r="S41" s="42"/>
      <c r="T41" s="42"/>
      <c r="U41" s="42"/>
      <c r="Z41" s="0"/>
      <c r="AA41" s="0"/>
      <c r="AC41" s="0"/>
    </row>
    <row r="42" customFormat="false" ht="13.5" hidden="false" customHeight="false" outlineLevel="0" collapsed="false">
      <c r="A42" s="12"/>
      <c r="B42" s="53"/>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C42" s="0"/>
    </row>
    <row r="43" customFormat="false" ht="28.5" hidden="false" customHeight="true" outlineLevel="0" collapsed="false">
      <c r="A43" s="12"/>
      <c r="B43" s="18" t="s">
        <v>47</v>
      </c>
      <c r="C43" s="55" t="s">
        <v>48</v>
      </c>
      <c r="D43" s="55"/>
      <c r="E43" s="55"/>
      <c r="F43" s="55"/>
      <c r="G43" s="55"/>
      <c r="H43" s="55"/>
      <c r="I43" s="55"/>
      <c r="J43" s="55"/>
      <c r="K43" s="55"/>
      <c r="L43" s="55"/>
      <c r="M43" s="55" t="s">
        <v>49</v>
      </c>
      <c r="N43" s="55"/>
      <c r="O43" s="55"/>
      <c r="P43" s="55"/>
      <c r="Q43" s="55"/>
      <c r="R43" s="18" t="s">
        <v>50</v>
      </c>
      <c r="S43" s="18"/>
      <c r="T43" s="18"/>
      <c r="U43" s="18"/>
      <c r="V43" s="18"/>
      <c r="W43" s="18"/>
      <c r="X43" s="55" t="s">
        <v>51</v>
      </c>
      <c r="Y43" s="55" t="s">
        <v>52</v>
      </c>
      <c r="Z43" s="56" t="s">
        <v>53</v>
      </c>
      <c r="AA43" s="54"/>
      <c r="AC43" s="0"/>
    </row>
    <row r="44" customFormat="false" ht="28.5" hidden="false" customHeight="true" outlineLevel="0" collapsed="false">
      <c r="A44" s="12"/>
      <c r="B44" s="18"/>
      <c r="C44" s="55"/>
      <c r="D44" s="55"/>
      <c r="E44" s="55"/>
      <c r="F44" s="55"/>
      <c r="G44" s="55"/>
      <c r="H44" s="55"/>
      <c r="I44" s="55"/>
      <c r="J44" s="55"/>
      <c r="K44" s="55"/>
      <c r="L44" s="55"/>
      <c r="M44" s="55"/>
      <c r="N44" s="55"/>
      <c r="O44" s="55"/>
      <c r="P44" s="55"/>
      <c r="Q44" s="55"/>
      <c r="R44" s="57" t="s">
        <v>54</v>
      </c>
      <c r="S44" s="57"/>
      <c r="T44" s="57"/>
      <c r="U44" s="57"/>
      <c r="V44" s="57"/>
      <c r="W44" s="55" t="s">
        <v>55</v>
      </c>
      <c r="X44" s="55"/>
      <c r="Y44" s="55"/>
      <c r="Z44" s="56"/>
      <c r="AA44" s="39"/>
      <c r="AC44" s="0"/>
    </row>
    <row r="45" customFormat="false" ht="33.95" hidden="false" customHeight="true" outlineLevel="0" collapsed="false">
      <c r="A45" s="12"/>
      <c r="B45" s="58" t="n">
        <v>1</v>
      </c>
      <c r="C45" s="59" t="s">
        <v>56</v>
      </c>
      <c r="D45" s="59"/>
      <c r="E45" s="59"/>
      <c r="F45" s="59"/>
      <c r="G45" s="59"/>
      <c r="H45" s="59"/>
      <c r="I45" s="59"/>
      <c r="J45" s="59"/>
      <c r="K45" s="59"/>
      <c r="L45" s="59"/>
      <c r="M45" s="60" t="s">
        <v>9</v>
      </c>
      <c r="N45" s="60"/>
      <c r="O45" s="60"/>
      <c r="P45" s="60"/>
      <c r="Q45" s="60"/>
      <c r="R45" s="61" t="s">
        <v>9</v>
      </c>
      <c r="S45" s="61"/>
      <c r="T45" s="61"/>
      <c r="U45" s="61"/>
      <c r="V45" s="61"/>
      <c r="W45" s="62" t="s">
        <v>57</v>
      </c>
      <c r="X45" s="63" t="s">
        <v>58</v>
      </c>
      <c r="Y45" s="64" t="s">
        <v>59</v>
      </c>
      <c r="Z45" s="65" t="e">
        <f aca="false">IFERROR(VLOOKUP(Y45,))</f>
        <v>#VALUE!</v>
      </c>
      <c r="AA45" s="66"/>
      <c r="AC45" s="4" t="e">
        <f aca="false">VLOOKUP(Y45,)</f>
        <v>#VALUE!</v>
      </c>
    </row>
    <row r="46" customFormat="false" ht="33.95" hidden="false" customHeight="true" outlineLevel="0" collapsed="false">
      <c r="A46" s="12"/>
      <c r="B46" s="67" t="n">
        <f aca="false">B45+1</f>
        <v>2</v>
      </c>
      <c r="C46" s="68" t="s">
        <v>60</v>
      </c>
      <c r="D46" s="68"/>
      <c r="E46" s="68"/>
      <c r="F46" s="68"/>
      <c r="G46" s="68"/>
      <c r="H46" s="68"/>
      <c r="I46" s="68"/>
      <c r="J46" s="68"/>
      <c r="K46" s="68"/>
      <c r="L46" s="68"/>
      <c r="M46" s="69" t="s">
        <v>9</v>
      </c>
      <c r="N46" s="69"/>
      <c r="O46" s="69"/>
      <c r="P46" s="69"/>
      <c r="Q46" s="69"/>
      <c r="R46" s="61" t="s">
        <v>9</v>
      </c>
      <c r="S46" s="61"/>
      <c r="T46" s="61"/>
      <c r="U46" s="61"/>
      <c r="V46" s="61"/>
      <c r="W46" s="62" t="s">
        <v>61</v>
      </c>
      <c r="X46" s="63" t="s">
        <v>62</v>
      </c>
      <c r="Y46" s="70" t="s">
        <v>63</v>
      </c>
      <c r="Z46" s="65" t="e">
        <f aca="false">IFERROR(VLOOKUP(Y46,))</f>
        <v>#VALUE!</v>
      </c>
      <c r="AA46" s="66"/>
      <c r="AC46" s="4" t="e">
        <f aca="false">VLOOKUP(Y46,)</f>
        <v>#VALUE!</v>
      </c>
    </row>
    <row r="47" customFormat="false" ht="33.95" hidden="false" customHeight="true" outlineLevel="0" collapsed="false">
      <c r="A47" s="12"/>
      <c r="B47" s="67" t="n">
        <f aca="false">B46+1</f>
        <v>3</v>
      </c>
      <c r="C47" s="68" t="s">
        <v>64</v>
      </c>
      <c r="D47" s="68"/>
      <c r="E47" s="68"/>
      <c r="F47" s="68"/>
      <c r="G47" s="68"/>
      <c r="H47" s="68"/>
      <c r="I47" s="68"/>
      <c r="J47" s="68"/>
      <c r="K47" s="68"/>
      <c r="L47" s="68"/>
      <c r="M47" s="69" t="s">
        <v>9</v>
      </c>
      <c r="N47" s="69"/>
      <c r="O47" s="69"/>
      <c r="P47" s="69"/>
      <c r="Q47" s="69"/>
      <c r="R47" s="61" t="s">
        <v>9</v>
      </c>
      <c r="S47" s="61"/>
      <c r="T47" s="61"/>
      <c r="U47" s="61"/>
      <c r="V47" s="61"/>
      <c r="W47" s="62" t="s">
        <v>65</v>
      </c>
      <c r="X47" s="63" t="s">
        <v>66</v>
      </c>
      <c r="Y47" s="70" t="s">
        <v>67</v>
      </c>
      <c r="Z47" s="65" t="e">
        <f aca="false">IFERROR(VLOOKUP(Y47,))</f>
        <v>#VALUE!</v>
      </c>
      <c r="AA47" s="66"/>
      <c r="AC47" s="4" t="e">
        <f aca="false">VLOOKUP(Y47,)</f>
        <v>#VALUE!</v>
      </c>
    </row>
    <row r="48" customFormat="false" ht="33.95" hidden="false" customHeight="true" outlineLevel="0" collapsed="false">
      <c r="A48" s="12"/>
      <c r="B48" s="67" t="n">
        <f aca="false">B47+1</f>
        <v>4</v>
      </c>
      <c r="C48" s="68" t="s">
        <v>68</v>
      </c>
      <c r="D48" s="68"/>
      <c r="E48" s="68"/>
      <c r="F48" s="68"/>
      <c r="G48" s="68"/>
      <c r="H48" s="68"/>
      <c r="I48" s="68"/>
      <c r="J48" s="68"/>
      <c r="K48" s="68"/>
      <c r="L48" s="68"/>
      <c r="M48" s="69" t="s">
        <v>9</v>
      </c>
      <c r="N48" s="69"/>
      <c r="O48" s="69"/>
      <c r="P48" s="69"/>
      <c r="Q48" s="69"/>
      <c r="R48" s="61" t="s">
        <v>9</v>
      </c>
      <c r="S48" s="61"/>
      <c r="T48" s="61"/>
      <c r="U48" s="61"/>
      <c r="V48" s="61"/>
      <c r="W48" s="62" t="s">
        <v>61</v>
      </c>
      <c r="X48" s="63" t="s">
        <v>58</v>
      </c>
      <c r="Y48" s="70" t="s">
        <v>69</v>
      </c>
      <c r="Z48" s="65" t="e">
        <f aca="false">IFERROR(VLOOKUP(Y48,))</f>
        <v>#VALUE!</v>
      </c>
      <c r="AA48" s="66"/>
      <c r="AC48" s="4" t="e">
        <f aca="false">VLOOKUP(Y48,)</f>
        <v>#VALUE!</v>
      </c>
    </row>
    <row r="49" customFormat="false" ht="33.95" hidden="false" customHeight="true" outlineLevel="0" collapsed="false">
      <c r="A49" s="12"/>
      <c r="B49" s="67" t="n">
        <f aca="false">B48+1</f>
        <v>5</v>
      </c>
      <c r="C49" s="68" t="s">
        <v>70</v>
      </c>
      <c r="D49" s="68"/>
      <c r="E49" s="68"/>
      <c r="F49" s="68"/>
      <c r="G49" s="68"/>
      <c r="H49" s="68"/>
      <c r="I49" s="68"/>
      <c r="J49" s="68"/>
      <c r="K49" s="68"/>
      <c r="L49" s="68"/>
      <c r="M49" s="69" t="s">
        <v>9</v>
      </c>
      <c r="N49" s="69"/>
      <c r="O49" s="69"/>
      <c r="P49" s="69"/>
      <c r="Q49" s="69"/>
      <c r="R49" s="61" t="s">
        <v>9</v>
      </c>
      <c r="S49" s="61"/>
      <c r="T49" s="61"/>
      <c r="U49" s="61"/>
      <c r="V49" s="61"/>
      <c r="W49" s="62" t="s">
        <v>71</v>
      </c>
      <c r="X49" s="63" t="s">
        <v>72</v>
      </c>
      <c r="Y49" s="70" t="s">
        <v>73</v>
      </c>
      <c r="Z49" s="65" t="e">
        <f aca="false">IFERROR(VLOOKUP(Y49,))</f>
        <v>#VALUE!</v>
      </c>
      <c r="AA49" s="66"/>
      <c r="AC49" s="4" t="e">
        <f aca="false">VLOOKUP(Y49,)</f>
        <v>#VALUE!</v>
      </c>
    </row>
    <row r="50" customFormat="false" ht="33.95" hidden="false" customHeight="true" outlineLevel="0" collapsed="false">
      <c r="A50" s="12"/>
      <c r="B50" s="67" t="n">
        <f aca="false">B49+1</f>
        <v>6</v>
      </c>
      <c r="C50" s="68" t="s">
        <v>74</v>
      </c>
      <c r="D50" s="68"/>
      <c r="E50" s="68"/>
      <c r="F50" s="68"/>
      <c r="G50" s="68"/>
      <c r="H50" s="68"/>
      <c r="I50" s="68"/>
      <c r="J50" s="68"/>
      <c r="K50" s="68"/>
      <c r="L50" s="68"/>
      <c r="M50" s="69" t="s">
        <v>9</v>
      </c>
      <c r="N50" s="69"/>
      <c r="O50" s="69"/>
      <c r="P50" s="69"/>
      <c r="Q50" s="69"/>
      <c r="R50" s="61" t="s">
        <v>9</v>
      </c>
      <c r="S50" s="61"/>
      <c r="T50" s="61"/>
      <c r="U50" s="61"/>
      <c r="V50" s="61"/>
      <c r="W50" s="62" t="s">
        <v>61</v>
      </c>
      <c r="X50" s="63" t="s">
        <v>75</v>
      </c>
      <c r="Y50" s="70" t="s">
        <v>76</v>
      </c>
      <c r="Z50" s="65" t="e">
        <f aca="false">IFERROR(VLOOKUP(Y50,))</f>
        <v>#VALUE!</v>
      </c>
      <c r="AA50" s="66"/>
      <c r="AC50" s="4" t="e">
        <f aca="false">VLOOKUP(Y50,)</f>
        <v>#VALUE!</v>
      </c>
    </row>
    <row r="51" customFormat="false" ht="33.95" hidden="false" customHeight="true" outlineLevel="0" collapsed="false">
      <c r="A51" s="12"/>
      <c r="B51" s="67" t="n">
        <f aca="false">B50+1</f>
        <v>7</v>
      </c>
      <c r="C51" s="68"/>
      <c r="D51" s="68"/>
      <c r="E51" s="68"/>
      <c r="F51" s="68"/>
      <c r="G51" s="68"/>
      <c r="H51" s="68"/>
      <c r="I51" s="68"/>
      <c r="J51" s="68"/>
      <c r="K51" s="68"/>
      <c r="L51" s="68"/>
      <c r="M51" s="69"/>
      <c r="N51" s="69"/>
      <c r="O51" s="69"/>
      <c r="P51" s="69"/>
      <c r="Q51" s="69"/>
      <c r="R51" s="61"/>
      <c r="S51" s="61"/>
      <c r="T51" s="61"/>
      <c r="U51" s="61"/>
      <c r="V51" s="61"/>
      <c r="W51" s="62"/>
      <c r="X51" s="63"/>
      <c r="Y51" s="70"/>
      <c r="Z51" s="65" t="e">
        <f aca="false">IFERROR(VLOOKUP(Y51,))</f>
        <v>#VALUE!</v>
      </c>
      <c r="AA51" s="66"/>
      <c r="AC51" s="4" t="e">
        <f aca="false">VLOOKUP(Y51,)</f>
        <v>#VALUE!</v>
      </c>
    </row>
    <row r="52" customFormat="false" ht="33.95" hidden="false" customHeight="true" outlineLevel="0" collapsed="false">
      <c r="A52" s="12"/>
      <c r="B52" s="67" t="n">
        <f aca="false">B51+1</f>
        <v>8</v>
      </c>
      <c r="C52" s="68"/>
      <c r="D52" s="68"/>
      <c r="E52" s="68"/>
      <c r="F52" s="68"/>
      <c r="G52" s="68"/>
      <c r="H52" s="68"/>
      <c r="I52" s="68"/>
      <c r="J52" s="68"/>
      <c r="K52" s="68"/>
      <c r="L52" s="68"/>
      <c r="M52" s="69"/>
      <c r="N52" s="69"/>
      <c r="O52" s="69"/>
      <c r="P52" s="69"/>
      <c r="Q52" s="69"/>
      <c r="R52" s="61"/>
      <c r="S52" s="61"/>
      <c r="T52" s="61"/>
      <c r="U52" s="61"/>
      <c r="V52" s="61"/>
      <c r="W52" s="62"/>
      <c r="X52" s="63"/>
      <c r="Y52" s="70"/>
      <c r="Z52" s="65" t="e">
        <f aca="false">IFERROR(VLOOKUP(Y52,))</f>
        <v>#VALUE!</v>
      </c>
      <c r="AA52" s="66"/>
      <c r="AC52" s="4" t="e">
        <f aca="false">VLOOKUP(Y52,)</f>
        <v>#VALUE!</v>
      </c>
    </row>
    <row r="53" customFormat="false" ht="33.95" hidden="false" customHeight="true" outlineLevel="0" collapsed="false">
      <c r="A53" s="12"/>
      <c r="B53" s="67" t="n">
        <f aca="false">B52+1</f>
        <v>9</v>
      </c>
      <c r="C53" s="68"/>
      <c r="D53" s="68"/>
      <c r="E53" s="68"/>
      <c r="F53" s="68"/>
      <c r="G53" s="68"/>
      <c r="H53" s="68"/>
      <c r="I53" s="68"/>
      <c r="J53" s="68"/>
      <c r="K53" s="68"/>
      <c r="L53" s="68"/>
      <c r="M53" s="69"/>
      <c r="N53" s="69"/>
      <c r="O53" s="69"/>
      <c r="P53" s="69"/>
      <c r="Q53" s="69"/>
      <c r="R53" s="61"/>
      <c r="S53" s="61"/>
      <c r="T53" s="61"/>
      <c r="U53" s="61"/>
      <c r="V53" s="61"/>
      <c r="W53" s="62"/>
      <c r="X53" s="63"/>
      <c r="Y53" s="70"/>
      <c r="Z53" s="65" t="e">
        <f aca="false">IFERROR(VLOOKUP(Y53,))</f>
        <v>#VALUE!</v>
      </c>
      <c r="AA53" s="66"/>
      <c r="AC53" s="4" t="e">
        <f aca="false">VLOOKUP(Y53,)</f>
        <v>#VALUE!</v>
      </c>
    </row>
    <row r="54" customFormat="false" ht="33.95" hidden="false" customHeight="true" outlineLevel="0" collapsed="false">
      <c r="A54" s="12"/>
      <c r="B54" s="67" t="n">
        <f aca="false">B53+1</f>
        <v>10</v>
      </c>
      <c r="C54" s="68"/>
      <c r="D54" s="68"/>
      <c r="E54" s="68"/>
      <c r="F54" s="68"/>
      <c r="G54" s="68"/>
      <c r="H54" s="68"/>
      <c r="I54" s="68"/>
      <c r="J54" s="68"/>
      <c r="K54" s="68"/>
      <c r="L54" s="68"/>
      <c r="M54" s="69"/>
      <c r="N54" s="69"/>
      <c r="O54" s="69"/>
      <c r="P54" s="69"/>
      <c r="Q54" s="69"/>
      <c r="R54" s="61"/>
      <c r="S54" s="61"/>
      <c r="T54" s="61"/>
      <c r="U54" s="61"/>
      <c r="V54" s="61"/>
      <c r="W54" s="62"/>
      <c r="X54" s="63"/>
      <c r="Y54" s="70"/>
      <c r="Z54" s="65" t="e">
        <f aca="false">IFERROR(VLOOKUP(Y54,))</f>
        <v>#VALUE!</v>
      </c>
      <c r="AA54" s="66"/>
      <c r="AC54" s="4" t="e">
        <f aca="false">VLOOKUP(Y54,)</f>
        <v>#VALUE!</v>
      </c>
    </row>
    <row r="55" customFormat="false" ht="33.95" hidden="false" customHeight="true" outlineLevel="0" collapsed="false">
      <c r="A55" s="12"/>
      <c r="B55" s="67" t="n">
        <f aca="false">B54+1</f>
        <v>11</v>
      </c>
      <c r="C55" s="68"/>
      <c r="D55" s="68"/>
      <c r="E55" s="68"/>
      <c r="F55" s="68"/>
      <c r="G55" s="68"/>
      <c r="H55" s="68"/>
      <c r="I55" s="68"/>
      <c r="J55" s="68"/>
      <c r="K55" s="68"/>
      <c r="L55" s="68"/>
      <c r="M55" s="69"/>
      <c r="N55" s="69"/>
      <c r="O55" s="69"/>
      <c r="P55" s="69"/>
      <c r="Q55" s="69"/>
      <c r="R55" s="61"/>
      <c r="S55" s="61"/>
      <c r="T55" s="61"/>
      <c r="U55" s="61"/>
      <c r="V55" s="61"/>
      <c r="W55" s="62"/>
      <c r="X55" s="63"/>
      <c r="Y55" s="70"/>
      <c r="Z55" s="65" t="e">
        <f aca="false">IFERROR(VLOOKUP(Y55,))</f>
        <v>#VALUE!</v>
      </c>
      <c r="AA55" s="66"/>
      <c r="AC55" s="4" t="e">
        <f aca="false">VLOOKUP(Y55,)</f>
        <v>#VALUE!</v>
      </c>
    </row>
    <row r="56" customFormat="false" ht="33.95" hidden="false" customHeight="true" outlineLevel="0" collapsed="false">
      <c r="A56" s="12"/>
      <c r="B56" s="67" t="n">
        <f aca="false">B55+1</f>
        <v>12</v>
      </c>
      <c r="C56" s="68"/>
      <c r="D56" s="68"/>
      <c r="E56" s="68"/>
      <c r="F56" s="68"/>
      <c r="G56" s="68"/>
      <c r="H56" s="68"/>
      <c r="I56" s="68"/>
      <c r="J56" s="68"/>
      <c r="K56" s="68"/>
      <c r="L56" s="68"/>
      <c r="M56" s="69"/>
      <c r="N56" s="69"/>
      <c r="O56" s="69"/>
      <c r="P56" s="69"/>
      <c r="Q56" s="69"/>
      <c r="R56" s="61"/>
      <c r="S56" s="61"/>
      <c r="T56" s="61"/>
      <c r="U56" s="61"/>
      <c r="V56" s="61"/>
      <c r="W56" s="62"/>
      <c r="X56" s="63"/>
      <c r="Y56" s="70"/>
      <c r="Z56" s="65" t="e">
        <f aca="false">IFERROR(VLOOKUP(Y56,))</f>
        <v>#VALUE!</v>
      </c>
      <c r="AA56" s="66"/>
      <c r="AC56" s="4" t="e">
        <f aca="false">VLOOKUP(Y56,)</f>
        <v>#VALUE!</v>
      </c>
    </row>
    <row r="57" customFormat="false" ht="33.95" hidden="false" customHeight="true" outlineLevel="0" collapsed="false">
      <c r="A57" s="12"/>
      <c r="B57" s="67" t="n">
        <f aca="false">B56+1</f>
        <v>13</v>
      </c>
      <c r="C57" s="68"/>
      <c r="D57" s="68"/>
      <c r="E57" s="68"/>
      <c r="F57" s="68"/>
      <c r="G57" s="68"/>
      <c r="H57" s="68"/>
      <c r="I57" s="68"/>
      <c r="J57" s="68"/>
      <c r="K57" s="68"/>
      <c r="L57" s="68"/>
      <c r="M57" s="69"/>
      <c r="N57" s="69"/>
      <c r="O57" s="69"/>
      <c r="P57" s="69"/>
      <c r="Q57" s="69"/>
      <c r="R57" s="61"/>
      <c r="S57" s="61"/>
      <c r="T57" s="61"/>
      <c r="U57" s="61"/>
      <c r="V57" s="61"/>
      <c r="W57" s="62"/>
      <c r="X57" s="63"/>
      <c r="Y57" s="70"/>
      <c r="Z57" s="65" t="e">
        <f aca="false">IFERROR(VLOOKUP(Y57,))</f>
        <v>#VALUE!</v>
      </c>
      <c r="AA57" s="66"/>
      <c r="AC57" s="4" t="e">
        <f aca="false">VLOOKUP(Y57,)</f>
        <v>#VALUE!</v>
      </c>
    </row>
    <row r="58" customFormat="false" ht="33.95" hidden="false" customHeight="true" outlineLevel="0" collapsed="false">
      <c r="A58" s="12"/>
      <c r="B58" s="67" t="n">
        <f aca="false">B57+1</f>
        <v>14</v>
      </c>
      <c r="C58" s="68"/>
      <c r="D58" s="68"/>
      <c r="E58" s="68"/>
      <c r="F58" s="68"/>
      <c r="G58" s="68"/>
      <c r="H58" s="68"/>
      <c r="I58" s="68"/>
      <c r="J58" s="68"/>
      <c r="K58" s="68"/>
      <c r="L58" s="68"/>
      <c r="M58" s="69"/>
      <c r="N58" s="69"/>
      <c r="O58" s="69"/>
      <c r="P58" s="69"/>
      <c r="Q58" s="69"/>
      <c r="R58" s="61"/>
      <c r="S58" s="61"/>
      <c r="T58" s="61"/>
      <c r="U58" s="61"/>
      <c r="V58" s="61"/>
      <c r="W58" s="62"/>
      <c r="X58" s="63"/>
      <c r="Y58" s="70"/>
      <c r="Z58" s="65" t="e">
        <f aca="false">IFERROR(VLOOKUP(Y58,))</f>
        <v>#VALUE!</v>
      </c>
      <c r="AA58" s="66"/>
      <c r="AC58" s="4" t="e">
        <f aca="false">VLOOKUP(Y58,)</f>
        <v>#VALUE!</v>
      </c>
    </row>
    <row r="59" customFormat="false" ht="33.95" hidden="false" customHeight="true" outlineLevel="0" collapsed="false">
      <c r="A59" s="12"/>
      <c r="B59" s="67" t="n">
        <f aca="false">B58+1</f>
        <v>15</v>
      </c>
      <c r="C59" s="68"/>
      <c r="D59" s="68"/>
      <c r="E59" s="68"/>
      <c r="F59" s="68"/>
      <c r="G59" s="68"/>
      <c r="H59" s="68"/>
      <c r="I59" s="68"/>
      <c r="J59" s="68"/>
      <c r="K59" s="68"/>
      <c r="L59" s="68"/>
      <c r="M59" s="69"/>
      <c r="N59" s="69"/>
      <c r="O59" s="69"/>
      <c r="P59" s="69"/>
      <c r="Q59" s="69"/>
      <c r="R59" s="61"/>
      <c r="S59" s="61"/>
      <c r="T59" s="61"/>
      <c r="U59" s="61"/>
      <c r="V59" s="61"/>
      <c r="W59" s="62"/>
      <c r="X59" s="63"/>
      <c r="Y59" s="70"/>
      <c r="Z59" s="65" t="e">
        <f aca="false">IFERROR(VLOOKUP(Y59,))</f>
        <v>#VALUE!</v>
      </c>
      <c r="AA59" s="66"/>
      <c r="AC59" s="4" t="e">
        <f aca="false">VLOOKUP(Y59,)</f>
        <v>#VALUE!</v>
      </c>
    </row>
    <row r="60" customFormat="false" ht="33.95" hidden="false" customHeight="true" outlineLevel="0" collapsed="false">
      <c r="A60" s="12"/>
      <c r="B60" s="67" t="n">
        <f aca="false">B59+1</f>
        <v>16</v>
      </c>
      <c r="C60" s="68"/>
      <c r="D60" s="68"/>
      <c r="E60" s="68"/>
      <c r="F60" s="68"/>
      <c r="G60" s="68"/>
      <c r="H60" s="68"/>
      <c r="I60" s="68"/>
      <c r="J60" s="68"/>
      <c r="K60" s="68"/>
      <c r="L60" s="68"/>
      <c r="M60" s="69"/>
      <c r="N60" s="69"/>
      <c r="O60" s="69"/>
      <c r="P60" s="69"/>
      <c r="Q60" s="69"/>
      <c r="R60" s="61"/>
      <c r="S60" s="61"/>
      <c r="T60" s="61"/>
      <c r="U60" s="61"/>
      <c r="V60" s="61"/>
      <c r="W60" s="62"/>
      <c r="X60" s="63"/>
      <c r="Y60" s="70"/>
      <c r="Z60" s="65" t="e">
        <f aca="false">IFERROR(VLOOKUP(Y60,))</f>
        <v>#VALUE!</v>
      </c>
      <c r="AA60" s="66"/>
      <c r="AC60" s="4" t="e">
        <f aca="false">VLOOKUP(Y60,)</f>
        <v>#VALUE!</v>
      </c>
    </row>
    <row r="61" customFormat="false" ht="33.95" hidden="false" customHeight="true" outlineLevel="0" collapsed="false">
      <c r="A61" s="12"/>
      <c r="B61" s="67" t="n">
        <f aca="false">B60+1</f>
        <v>17</v>
      </c>
      <c r="C61" s="68"/>
      <c r="D61" s="68"/>
      <c r="E61" s="68"/>
      <c r="F61" s="68"/>
      <c r="G61" s="68"/>
      <c r="H61" s="68"/>
      <c r="I61" s="68"/>
      <c r="J61" s="68"/>
      <c r="K61" s="68"/>
      <c r="L61" s="68"/>
      <c r="M61" s="69"/>
      <c r="N61" s="69"/>
      <c r="O61" s="69"/>
      <c r="P61" s="69"/>
      <c r="Q61" s="69"/>
      <c r="R61" s="61"/>
      <c r="S61" s="61"/>
      <c r="T61" s="61"/>
      <c r="U61" s="61"/>
      <c r="V61" s="61"/>
      <c r="W61" s="62"/>
      <c r="X61" s="63"/>
      <c r="Y61" s="70"/>
      <c r="Z61" s="65" t="e">
        <f aca="false">IFERROR(VLOOKUP(Y61,))</f>
        <v>#VALUE!</v>
      </c>
      <c r="AA61" s="66"/>
      <c r="AC61" s="4" t="e">
        <f aca="false">VLOOKUP(Y61,)</f>
        <v>#VALUE!</v>
      </c>
    </row>
    <row r="62" customFormat="false" ht="33.95" hidden="false" customHeight="true" outlineLevel="0" collapsed="false">
      <c r="A62" s="12"/>
      <c r="B62" s="67" t="n">
        <f aca="false">B61+1</f>
        <v>18</v>
      </c>
      <c r="C62" s="68"/>
      <c r="D62" s="68"/>
      <c r="E62" s="68"/>
      <c r="F62" s="68"/>
      <c r="G62" s="68"/>
      <c r="H62" s="68"/>
      <c r="I62" s="68"/>
      <c r="J62" s="68"/>
      <c r="K62" s="68"/>
      <c r="L62" s="68"/>
      <c r="M62" s="69"/>
      <c r="N62" s="69"/>
      <c r="O62" s="69"/>
      <c r="P62" s="69"/>
      <c r="Q62" s="69"/>
      <c r="R62" s="61"/>
      <c r="S62" s="61"/>
      <c r="T62" s="61"/>
      <c r="U62" s="61"/>
      <c r="V62" s="61"/>
      <c r="W62" s="62"/>
      <c r="X62" s="63"/>
      <c r="Y62" s="70"/>
      <c r="Z62" s="65" t="e">
        <f aca="false">IFERROR(VLOOKUP(Y62,))</f>
        <v>#VALUE!</v>
      </c>
      <c r="AA62" s="66"/>
      <c r="AC62" s="4" t="e">
        <f aca="false">VLOOKUP(Y62,)</f>
        <v>#VALUE!</v>
      </c>
    </row>
    <row r="63" customFormat="false" ht="33.95" hidden="false" customHeight="true" outlineLevel="0" collapsed="false">
      <c r="A63" s="12"/>
      <c r="B63" s="67" t="n">
        <f aca="false">B62+1</f>
        <v>19</v>
      </c>
      <c r="C63" s="68"/>
      <c r="D63" s="68"/>
      <c r="E63" s="68"/>
      <c r="F63" s="68"/>
      <c r="G63" s="68"/>
      <c r="H63" s="68"/>
      <c r="I63" s="68"/>
      <c r="J63" s="68"/>
      <c r="K63" s="68"/>
      <c r="L63" s="68"/>
      <c r="M63" s="69"/>
      <c r="N63" s="69"/>
      <c r="O63" s="69"/>
      <c r="P63" s="69"/>
      <c r="Q63" s="69"/>
      <c r="R63" s="61"/>
      <c r="S63" s="61"/>
      <c r="T63" s="61"/>
      <c r="U63" s="61"/>
      <c r="V63" s="61"/>
      <c r="W63" s="62"/>
      <c r="X63" s="63"/>
      <c r="Y63" s="70"/>
      <c r="Z63" s="65" t="e">
        <f aca="false">IFERROR(VLOOKUP(Y63,))</f>
        <v>#VALUE!</v>
      </c>
      <c r="AA63" s="66"/>
      <c r="AC63" s="4" t="e">
        <f aca="false">VLOOKUP(Y63,)</f>
        <v>#VALUE!</v>
      </c>
    </row>
    <row r="64" customFormat="false" ht="33.95" hidden="false" customHeight="true" outlineLevel="0" collapsed="false">
      <c r="A64" s="12"/>
      <c r="B64" s="67" t="n">
        <f aca="false">B63+1</f>
        <v>20</v>
      </c>
      <c r="C64" s="68"/>
      <c r="D64" s="68"/>
      <c r="E64" s="68"/>
      <c r="F64" s="68"/>
      <c r="G64" s="68"/>
      <c r="H64" s="68"/>
      <c r="I64" s="68"/>
      <c r="J64" s="68"/>
      <c r="K64" s="68"/>
      <c r="L64" s="68"/>
      <c r="M64" s="69"/>
      <c r="N64" s="69"/>
      <c r="O64" s="69"/>
      <c r="P64" s="69"/>
      <c r="Q64" s="69"/>
      <c r="R64" s="61"/>
      <c r="S64" s="61"/>
      <c r="T64" s="61"/>
      <c r="U64" s="61"/>
      <c r="V64" s="61"/>
      <c r="W64" s="62"/>
      <c r="X64" s="63"/>
      <c r="Y64" s="70"/>
      <c r="Z64" s="65" t="e">
        <f aca="false">IFERROR(VLOOKUP(Y64,))</f>
        <v>#VALUE!</v>
      </c>
      <c r="AA64" s="66"/>
      <c r="AC64" s="4" t="e">
        <f aca="false">VLOOKUP(Y64,)</f>
        <v>#VALUE!</v>
      </c>
    </row>
    <row r="65" customFormat="false" ht="33.95" hidden="false" customHeight="true" outlineLevel="0" collapsed="false">
      <c r="A65" s="12"/>
      <c r="B65" s="67" t="n">
        <f aca="false">B64+1</f>
        <v>21</v>
      </c>
      <c r="C65" s="68"/>
      <c r="D65" s="68"/>
      <c r="E65" s="68"/>
      <c r="F65" s="68"/>
      <c r="G65" s="68"/>
      <c r="H65" s="68"/>
      <c r="I65" s="68"/>
      <c r="J65" s="68"/>
      <c r="K65" s="68"/>
      <c r="L65" s="68"/>
      <c r="M65" s="69"/>
      <c r="N65" s="69"/>
      <c r="O65" s="69"/>
      <c r="P65" s="69"/>
      <c r="Q65" s="69"/>
      <c r="R65" s="61"/>
      <c r="S65" s="61"/>
      <c r="T65" s="61"/>
      <c r="U65" s="61"/>
      <c r="V65" s="61"/>
      <c r="W65" s="62"/>
      <c r="X65" s="63"/>
      <c r="Y65" s="70"/>
      <c r="Z65" s="65" t="e">
        <f aca="false">IFERROR(VLOOKUP(Y65,))</f>
        <v>#VALUE!</v>
      </c>
      <c r="AA65" s="66"/>
      <c r="AC65" s="4" t="e">
        <f aca="false">VLOOKUP(Y65,)</f>
        <v>#VALUE!</v>
      </c>
    </row>
    <row r="66" customFormat="false" ht="33.95" hidden="false" customHeight="true" outlineLevel="0" collapsed="false">
      <c r="A66" s="12"/>
      <c r="B66" s="67" t="n">
        <f aca="false">B65+1</f>
        <v>22</v>
      </c>
      <c r="C66" s="68"/>
      <c r="D66" s="68"/>
      <c r="E66" s="68"/>
      <c r="F66" s="68"/>
      <c r="G66" s="68"/>
      <c r="H66" s="68"/>
      <c r="I66" s="68"/>
      <c r="J66" s="68"/>
      <c r="K66" s="68"/>
      <c r="L66" s="68"/>
      <c r="M66" s="69"/>
      <c r="N66" s="69"/>
      <c r="O66" s="69"/>
      <c r="P66" s="69"/>
      <c r="Q66" s="69"/>
      <c r="R66" s="61"/>
      <c r="S66" s="61"/>
      <c r="T66" s="61"/>
      <c r="U66" s="61"/>
      <c r="V66" s="61"/>
      <c r="W66" s="62"/>
      <c r="X66" s="63"/>
      <c r="Y66" s="70"/>
      <c r="Z66" s="65" t="e">
        <f aca="false">IFERROR(VLOOKUP(Y66,))</f>
        <v>#VALUE!</v>
      </c>
      <c r="AA66" s="66"/>
      <c r="AC66" s="4" t="e">
        <f aca="false">VLOOKUP(Y66,)</f>
        <v>#VALUE!</v>
      </c>
    </row>
    <row r="67" customFormat="false" ht="33.95" hidden="false" customHeight="true" outlineLevel="0" collapsed="false">
      <c r="A67" s="12"/>
      <c r="B67" s="67" t="n">
        <f aca="false">B66+1</f>
        <v>23</v>
      </c>
      <c r="C67" s="68"/>
      <c r="D67" s="68"/>
      <c r="E67" s="68"/>
      <c r="F67" s="68"/>
      <c r="G67" s="68"/>
      <c r="H67" s="68"/>
      <c r="I67" s="68"/>
      <c r="J67" s="68"/>
      <c r="K67" s="68"/>
      <c r="L67" s="68"/>
      <c r="M67" s="69"/>
      <c r="N67" s="69"/>
      <c r="O67" s="69"/>
      <c r="P67" s="69"/>
      <c r="Q67" s="69"/>
      <c r="R67" s="61"/>
      <c r="S67" s="61"/>
      <c r="T67" s="61"/>
      <c r="U67" s="61"/>
      <c r="V67" s="61"/>
      <c r="W67" s="62"/>
      <c r="X67" s="63"/>
      <c r="Y67" s="70"/>
      <c r="Z67" s="65" t="e">
        <f aca="false">IFERROR(VLOOKUP(Y67,))</f>
        <v>#VALUE!</v>
      </c>
      <c r="AA67" s="66"/>
      <c r="AC67" s="4" t="e">
        <f aca="false">VLOOKUP(Y67,)</f>
        <v>#VALUE!</v>
      </c>
    </row>
    <row r="68" customFormat="false" ht="33.95" hidden="false" customHeight="true" outlineLevel="0" collapsed="false">
      <c r="A68" s="12"/>
      <c r="B68" s="67" t="n">
        <f aca="false">B67+1</f>
        <v>24</v>
      </c>
      <c r="C68" s="68"/>
      <c r="D68" s="68"/>
      <c r="E68" s="68"/>
      <c r="F68" s="68"/>
      <c r="G68" s="68"/>
      <c r="H68" s="68"/>
      <c r="I68" s="68"/>
      <c r="J68" s="68"/>
      <c r="K68" s="68"/>
      <c r="L68" s="68"/>
      <c r="M68" s="69"/>
      <c r="N68" s="69"/>
      <c r="O68" s="69"/>
      <c r="P68" s="69"/>
      <c r="Q68" s="69"/>
      <c r="R68" s="61"/>
      <c r="S68" s="61"/>
      <c r="T68" s="61"/>
      <c r="U68" s="61"/>
      <c r="V68" s="61"/>
      <c r="W68" s="62"/>
      <c r="X68" s="63"/>
      <c r="Y68" s="70"/>
      <c r="Z68" s="65" t="e">
        <f aca="false">IFERROR(VLOOKUP(Y68,))</f>
        <v>#VALUE!</v>
      </c>
      <c r="AA68" s="66"/>
      <c r="AC68" s="4" t="e">
        <f aca="false">VLOOKUP(Y68,)</f>
        <v>#VALUE!</v>
      </c>
    </row>
    <row r="69" customFormat="false" ht="33.95" hidden="false" customHeight="true" outlineLevel="0" collapsed="false">
      <c r="A69" s="12"/>
      <c r="B69" s="67" t="n">
        <f aca="false">B68+1</f>
        <v>25</v>
      </c>
      <c r="C69" s="68"/>
      <c r="D69" s="68"/>
      <c r="E69" s="68"/>
      <c r="F69" s="68"/>
      <c r="G69" s="68"/>
      <c r="H69" s="68"/>
      <c r="I69" s="68"/>
      <c r="J69" s="68"/>
      <c r="K69" s="68"/>
      <c r="L69" s="68"/>
      <c r="M69" s="69"/>
      <c r="N69" s="69"/>
      <c r="O69" s="69"/>
      <c r="P69" s="69"/>
      <c r="Q69" s="69"/>
      <c r="R69" s="61"/>
      <c r="S69" s="61"/>
      <c r="T69" s="61"/>
      <c r="U69" s="61"/>
      <c r="V69" s="61"/>
      <c r="W69" s="62"/>
      <c r="X69" s="63"/>
      <c r="Y69" s="70"/>
      <c r="Z69" s="65" t="e">
        <f aca="false">IFERROR(VLOOKUP(Y69,))</f>
        <v>#VALUE!</v>
      </c>
      <c r="AA69" s="66"/>
      <c r="AC69" s="4" t="e">
        <f aca="false">VLOOKUP(Y69,)</f>
        <v>#VALUE!</v>
      </c>
    </row>
    <row r="70" customFormat="false" ht="33.95" hidden="false" customHeight="true" outlineLevel="0" collapsed="false">
      <c r="A70" s="12"/>
      <c r="B70" s="67" t="n">
        <f aca="false">B69+1</f>
        <v>26</v>
      </c>
      <c r="C70" s="68"/>
      <c r="D70" s="68"/>
      <c r="E70" s="68"/>
      <c r="F70" s="68"/>
      <c r="G70" s="68"/>
      <c r="H70" s="68"/>
      <c r="I70" s="68"/>
      <c r="J70" s="68"/>
      <c r="K70" s="68"/>
      <c r="L70" s="68"/>
      <c r="M70" s="69"/>
      <c r="N70" s="69"/>
      <c r="O70" s="69"/>
      <c r="P70" s="69"/>
      <c r="Q70" s="69"/>
      <c r="R70" s="61"/>
      <c r="S70" s="61"/>
      <c r="T70" s="61"/>
      <c r="U70" s="61"/>
      <c r="V70" s="61"/>
      <c r="W70" s="62"/>
      <c r="X70" s="63"/>
      <c r="Y70" s="70"/>
      <c r="Z70" s="65" t="e">
        <f aca="false">IFERROR(VLOOKUP(Y70,))</f>
        <v>#VALUE!</v>
      </c>
      <c r="AA70" s="66"/>
      <c r="AC70" s="4" t="e">
        <f aca="false">VLOOKUP(Y70,)</f>
        <v>#VALUE!</v>
      </c>
    </row>
    <row r="71" customFormat="false" ht="33.95" hidden="false" customHeight="true" outlineLevel="0" collapsed="false">
      <c r="A71" s="12"/>
      <c r="B71" s="67" t="n">
        <f aca="false">B70+1</f>
        <v>27</v>
      </c>
      <c r="C71" s="68"/>
      <c r="D71" s="68"/>
      <c r="E71" s="68"/>
      <c r="F71" s="68"/>
      <c r="G71" s="68"/>
      <c r="H71" s="68"/>
      <c r="I71" s="68"/>
      <c r="J71" s="68"/>
      <c r="K71" s="68"/>
      <c r="L71" s="68"/>
      <c r="M71" s="69"/>
      <c r="N71" s="69"/>
      <c r="O71" s="69"/>
      <c r="P71" s="69"/>
      <c r="Q71" s="69"/>
      <c r="R71" s="61"/>
      <c r="S71" s="61"/>
      <c r="T71" s="61"/>
      <c r="U71" s="61"/>
      <c r="V71" s="61"/>
      <c r="W71" s="62"/>
      <c r="X71" s="63"/>
      <c r="Y71" s="70"/>
      <c r="Z71" s="65" t="e">
        <f aca="false">IFERROR(VLOOKUP(Y71,))</f>
        <v>#VALUE!</v>
      </c>
      <c r="AA71" s="66"/>
      <c r="AC71" s="4" t="e">
        <f aca="false">VLOOKUP(Y71,)</f>
        <v>#VALUE!</v>
      </c>
    </row>
    <row r="72" customFormat="false" ht="33.95" hidden="false" customHeight="true" outlineLevel="0" collapsed="false">
      <c r="A72" s="12"/>
      <c r="B72" s="67" t="n">
        <f aca="false">B71+1</f>
        <v>28</v>
      </c>
      <c r="C72" s="68"/>
      <c r="D72" s="68"/>
      <c r="E72" s="68"/>
      <c r="F72" s="68"/>
      <c r="G72" s="68"/>
      <c r="H72" s="68"/>
      <c r="I72" s="68"/>
      <c r="J72" s="68"/>
      <c r="K72" s="68"/>
      <c r="L72" s="68"/>
      <c r="M72" s="69"/>
      <c r="N72" s="69"/>
      <c r="O72" s="69"/>
      <c r="P72" s="69"/>
      <c r="Q72" s="69"/>
      <c r="R72" s="61"/>
      <c r="S72" s="61"/>
      <c r="T72" s="61"/>
      <c r="U72" s="61"/>
      <c r="V72" s="61"/>
      <c r="W72" s="62"/>
      <c r="X72" s="63"/>
      <c r="Y72" s="70"/>
      <c r="Z72" s="65" t="e">
        <f aca="false">IFERROR(VLOOKUP(Y72,))</f>
        <v>#VALUE!</v>
      </c>
      <c r="AA72" s="66"/>
      <c r="AC72" s="4" t="e">
        <f aca="false">VLOOKUP(Y72,)</f>
        <v>#VALUE!</v>
      </c>
    </row>
    <row r="73" customFormat="false" ht="33.95" hidden="false" customHeight="true" outlineLevel="0" collapsed="false">
      <c r="A73" s="12"/>
      <c r="B73" s="67" t="n">
        <f aca="false">B72+1</f>
        <v>29</v>
      </c>
      <c r="C73" s="68"/>
      <c r="D73" s="68"/>
      <c r="E73" s="68"/>
      <c r="F73" s="68"/>
      <c r="G73" s="68"/>
      <c r="H73" s="68"/>
      <c r="I73" s="68"/>
      <c r="J73" s="68"/>
      <c r="K73" s="68"/>
      <c r="L73" s="68"/>
      <c r="M73" s="69"/>
      <c r="N73" s="69"/>
      <c r="O73" s="69"/>
      <c r="P73" s="69"/>
      <c r="Q73" s="69"/>
      <c r="R73" s="61"/>
      <c r="S73" s="61"/>
      <c r="T73" s="61"/>
      <c r="U73" s="61"/>
      <c r="V73" s="61"/>
      <c r="W73" s="62"/>
      <c r="X73" s="63"/>
      <c r="Y73" s="70"/>
      <c r="Z73" s="65" t="e">
        <f aca="false">IFERROR(VLOOKUP(Y73,))</f>
        <v>#VALUE!</v>
      </c>
      <c r="AA73" s="66"/>
      <c r="AC73" s="4" t="e">
        <f aca="false">VLOOKUP(Y73,)</f>
        <v>#VALUE!</v>
      </c>
    </row>
    <row r="74" customFormat="false" ht="33.95" hidden="false" customHeight="true" outlineLevel="0" collapsed="false">
      <c r="A74" s="12"/>
      <c r="B74" s="67" t="n">
        <f aca="false">B73+1</f>
        <v>30</v>
      </c>
      <c r="C74" s="68"/>
      <c r="D74" s="68"/>
      <c r="E74" s="68"/>
      <c r="F74" s="68"/>
      <c r="G74" s="68"/>
      <c r="H74" s="68"/>
      <c r="I74" s="68"/>
      <c r="J74" s="68"/>
      <c r="K74" s="68"/>
      <c r="L74" s="68"/>
      <c r="M74" s="69"/>
      <c r="N74" s="69"/>
      <c r="O74" s="69"/>
      <c r="P74" s="69"/>
      <c r="Q74" s="69"/>
      <c r="R74" s="61"/>
      <c r="S74" s="61"/>
      <c r="T74" s="61"/>
      <c r="U74" s="61"/>
      <c r="V74" s="61"/>
      <c r="W74" s="62"/>
      <c r="X74" s="63"/>
      <c r="Y74" s="70"/>
      <c r="Z74" s="65" t="e">
        <f aca="false">IFERROR(VLOOKUP(Y74,))</f>
        <v>#VALUE!</v>
      </c>
      <c r="AA74" s="66"/>
      <c r="AC74" s="4" t="e">
        <f aca="false">VLOOKUP(Y74,)</f>
        <v>#VALUE!</v>
      </c>
    </row>
    <row r="75" customFormat="false" ht="33.95" hidden="false" customHeight="true" outlineLevel="0" collapsed="false">
      <c r="A75" s="12"/>
      <c r="B75" s="67" t="n">
        <f aca="false">B74+1</f>
        <v>31</v>
      </c>
      <c r="C75" s="68"/>
      <c r="D75" s="68"/>
      <c r="E75" s="68"/>
      <c r="F75" s="68"/>
      <c r="G75" s="68"/>
      <c r="H75" s="68"/>
      <c r="I75" s="68"/>
      <c r="J75" s="68"/>
      <c r="K75" s="68"/>
      <c r="L75" s="68"/>
      <c r="M75" s="69"/>
      <c r="N75" s="69"/>
      <c r="O75" s="69"/>
      <c r="P75" s="69"/>
      <c r="Q75" s="69"/>
      <c r="R75" s="61"/>
      <c r="S75" s="61"/>
      <c r="T75" s="61"/>
      <c r="U75" s="61"/>
      <c r="V75" s="61"/>
      <c r="W75" s="62"/>
      <c r="X75" s="63"/>
      <c r="Y75" s="70"/>
      <c r="Z75" s="65" t="e">
        <f aca="false">IFERROR(VLOOKUP(Y75,))</f>
        <v>#VALUE!</v>
      </c>
      <c r="AA75" s="66"/>
      <c r="AC75" s="4" t="e">
        <f aca="false">VLOOKUP(Y75,)</f>
        <v>#VALUE!</v>
      </c>
    </row>
    <row r="76" customFormat="false" ht="33.95" hidden="false" customHeight="true" outlineLevel="0" collapsed="false">
      <c r="A76" s="12"/>
      <c r="B76" s="67" t="n">
        <f aca="false">B75+1</f>
        <v>32</v>
      </c>
      <c r="C76" s="68"/>
      <c r="D76" s="68"/>
      <c r="E76" s="68"/>
      <c r="F76" s="68"/>
      <c r="G76" s="68"/>
      <c r="H76" s="68"/>
      <c r="I76" s="68"/>
      <c r="J76" s="68"/>
      <c r="K76" s="68"/>
      <c r="L76" s="68"/>
      <c r="M76" s="69"/>
      <c r="N76" s="69"/>
      <c r="O76" s="69"/>
      <c r="P76" s="69"/>
      <c r="Q76" s="69"/>
      <c r="R76" s="61"/>
      <c r="S76" s="61"/>
      <c r="T76" s="61"/>
      <c r="U76" s="61"/>
      <c r="V76" s="61"/>
      <c r="W76" s="62"/>
      <c r="X76" s="63"/>
      <c r="Y76" s="70"/>
      <c r="Z76" s="65" t="e">
        <f aca="false">IFERROR(VLOOKUP(Y76,))</f>
        <v>#VALUE!</v>
      </c>
      <c r="AA76" s="66"/>
      <c r="AC76" s="4" t="e">
        <f aca="false">VLOOKUP(Y76,)</f>
        <v>#VALUE!</v>
      </c>
    </row>
    <row r="77" customFormat="false" ht="33.95" hidden="false" customHeight="true" outlineLevel="0" collapsed="false">
      <c r="A77" s="12"/>
      <c r="B77" s="67" t="n">
        <f aca="false">B76+1</f>
        <v>33</v>
      </c>
      <c r="C77" s="68"/>
      <c r="D77" s="68"/>
      <c r="E77" s="68"/>
      <c r="F77" s="68"/>
      <c r="G77" s="68"/>
      <c r="H77" s="68"/>
      <c r="I77" s="68"/>
      <c r="J77" s="68"/>
      <c r="K77" s="68"/>
      <c r="L77" s="68"/>
      <c r="M77" s="69"/>
      <c r="N77" s="69"/>
      <c r="O77" s="69"/>
      <c r="P77" s="69"/>
      <c r="Q77" s="69"/>
      <c r="R77" s="61"/>
      <c r="S77" s="61"/>
      <c r="T77" s="61"/>
      <c r="U77" s="61"/>
      <c r="V77" s="61"/>
      <c r="W77" s="62"/>
      <c r="X77" s="63"/>
      <c r="Y77" s="70"/>
      <c r="Z77" s="65" t="e">
        <f aca="false">IFERROR(VLOOKUP(Y77,))</f>
        <v>#VALUE!</v>
      </c>
      <c r="AA77" s="66"/>
      <c r="AC77" s="4" t="e">
        <f aca="false">VLOOKUP(Y77,)</f>
        <v>#VALUE!</v>
      </c>
    </row>
    <row r="78" customFormat="false" ht="33.95" hidden="false" customHeight="true" outlineLevel="0" collapsed="false">
      <c r="A78" s="12"/>
      <c r="B78" s="67" t="n">
        <f aca="false">B77+1</f>
        <v>34</v>
      </c>
      <c r="C78" s="68"/>
      <c r="D78" s="68"/>
      <c r="E78" s="68"/>
      <c r="F78" s="68"/>
      <c r="G78" s="68"/>
      <c r="H78" s="68"/>
      <c r="I78" s="68"/>
      <c r="J78" s="68"/>
      <c r="K78" s="68"/>
      <c r="L78" s="68"/>
      <c r="M78" s="69"/>
      <c r="N78" s="69"/>
      <c r="O78" s="69"/>
      <c r="P78" s="69"/>
      <c r="Q78" s="69"/>
      <c r="R78" s="61"/>
      <c r="S78" s="61"/>
      <c r="T78" s="61"/>
      <c r="U78" s="61"/>
      <c r="V78" s="61"/>
      <c r="W78" s="62"/>
      <c r="X78" s="63"/>
      <c r="Y78" s="70"/>
      <c r="Z78" s="65" t="e">
        <f aca="false">IFERROR(VLOOKUP(Y78,))</f>
        <v>#VALUE!</v>
      </c>
      <c r="AA78" s="66"/>
      <c r="AC78" s="4" t="e">
        <f aca="false">VLOOKUP(Y78,)</f>
        <v>#VALUE!</v>
      </c>
    </row>
    <row r="79" customFormat="false" ht="33.95" hidden="false" customHeight="true" outlineLevel="0" collapsed="false">
      <c r="A79" s="12"/>
      <c r="B79" s="67" t="n">
        <f aca="false">B78+1</f>
        <v>35</v>
      </c>
      <c r="C79" s="68"/>
      <c r="D79" s="68"/>
      <c r="E79" s="68"/>
      <c r="F79" s="68"/>
      <c r="G79" s="68"/>
      <c r="H79" s="68"/>
      <c r="I79" s="68"/>
      <c r="J79" s="68"/>
      <c r="K79" s="68"/>
      <c r="L79" s="68"/>
      <c r="M79" s="69"/>
      <c r="N79" s="69"/>
      <c r="O79" s="69"/>
      <c r="P79" s="69"/>
      <c r="Q79" s="69"/>
      <c r="R79" s="61"/>
      <c r="S79" s="61"/>
      <c r="T79" s="61"/>
      <c r="U79" s="61"/>
      <c r="V79" s="61"/>
      <c r="W79" s="62"/>
      <c r="X79" s="63"/>
      <c r="Y79" s="70"/>
      <c r="Z79" s="65" t="e">
        <f aca="false">IFERROR(VLOOKUP(Y79,))</f>
        <v>#VALUE!</v>
      </c>
      <c r="AA79" s="66"/>
      <c r="AC79" s="4" t="e">
        <f aca="false">VLOOKUP(Y79,)</f>
        <v>#VALUE!</v>
      </c>
    </row>
    <row r="80" customFormat="false" ht="33.95" hidden="false" customHeight="true" outlineLevel="0" collapsed="false">
      <c r="A80" s="12"/>
      <c r="B80" s="67" t="n">
        <f aca="false">B79+1</f>
        <v>36</v>
      </c>
      <c r="C80" s="68"/>
      <c r="D80" s="68"/>
      <c r="E80" s="68"/>
      <c r="F80" s="68"/>
      <c r="G80" s="68"/>
      <c r="H80" s="68"/>
      <c r="I80" s="68"/>
      <c r="J80" s="68"/>
      <c r="K80" s="68"/>
      <c r="L80" s="68"/>
      <c r="M80" s="69"/>
      <c r="N80" s="69"/>
      <c r="O80" s="69"/>
      <c r="P80" s="69"/>
      <c r="Q80" s="69"/>
      <c r="R80" s="61"/>
      <c r="S80" s="61"/>
      <c r="T80" s="61"/>
      <c r="U80" s="61"/>
      <c r="V80" s="61"/>
      <c r="W80" s="62"/>
      <c r="X80" s="63"/>
      <c r="Y80" s="70"/>
      <c r="Z80" s="65" t="e">
        <f aca="false">IFERROR(VLOOKUP(Y80,))</f>
        <v>#VALUE!</v>
      </c>
      <c r="AA80" s="66"/>
      <c r="AC80" s="4" t="e">
        <f aca="false">VLOOKUP(Y80,)</f>
        <v>#VALUE!</v>
      </c>
    </row>
    <row r="81" customFormat="false" ht="33.95" hidden="false" customHeight="true" outlineLevel="0" collapsed="false">
      <c r="A81" s="12"/>
      <c r="B81" s="67" t="n">
        <f aca="false">B80+1</f>
        <v>37</v>
      </c>
      <c r="C81" s="68"/>
      <c r="D81" s="68"/>
      <c r="E81" s="68"/>
      <c r="F81" s="68"/>
      <c r="G81" s="68"/>
      <c r="H81" s="68"/>
      <c r="I81" s="68"/>
      <c r="J81" s="68"/>
      <c r="K81" s="68"/>
      <c r="L81" s="68"/>
      <c r="M81" s="69"/>
      <c r="N81" s="69"/>
      <c r="O81" s="69"/>
      <c r="P81" s="69"/>
      <c r="Q81" s="69"/>
      <c r="R81" s="61"/>
      <c r="S81" s="61"/>
      <c r="T81" s="61"/>
      <c r="U81" s="61"/>
      <c r="V81" s="61"/>
      <c r="W81" s="62"/>
      <c r="X81" s="63"/>
      <c r="Y81" s="70"/>
      <c r="Z81" s="65" t="e">
        <f aca="false">IFERROR(VLOOKUP(Y81,))</f>
        <v>#VALUE!</v>
      </c>
      <c r="AA81" s="66"/>
      <c r="AC81" s="4" t="e">
        <f aca="false">VLOOKUP(Y81,)</f>
        <v>#VALUE!</v>
      </c>
    </row>
    <row r="82" customFormat="false" ht="33.95" hidden="false" customHeight="true" outlineLevel="0" collapsed="false">
      <c r="A82" s="12"/>
      <c r="B82" s="67" t="n">
        <f aca="false">B81+1</f>
        <v>38</v>
      </c>
      <c r="C82" s="68"/>
      <c r="D82" s="68"/>
      <c r="E82" s="68"/>
      <c r="F82" s="68"/>
      <c r="G82" s="68"/>
      <c r="H82" s="68"/>
      <c r="I82" s="68"/>
      <c r="J82" s="68"/>
      <c r="K82" s="68"/>
      <c r="L82" s="68"/>
      <c r="M82" s="69"/>
      <c r="N82" s="69"/>
      <c r="O82" s="69"/>
      <c r="P82" s="69"/>
      <c r="Q82" s="69"/>
      <c r="R82" s="61"/>
      <c r="S82" s="61"/>
      <c r="T82" s="61"/>
      <c r="U82" s="61"/>
      <c r="V82" s="61"/>
      <c r="W82" s="62"/>
      <c r="X82" s="63"/>
      <c r="Y82" s="70"/>
      <c r="Z82" s="65" t="e">
        <f aca="false">IFERROR(VLOOKUP(Y82,))</f>
        <v>#VALUE!</v>
      </c>
      <c r="AA82" s="66"/>
      <c r="AC82" s="4" t="e">
        <f aca="false">VLOOKUP(Y82,)</f>
        <v>#VALUE!</v>
      </c>
    </row>
    <row r="83" customFormat="false" ht="33.95" hidden="false" customHeight="true" outlineLevel="0" collapsed="false">
      <c r="A83" s="12"/>
      <c r="B83" s="67" t="n">
        <f aca="false">B82+1</f>
        <v>39</v>
      </c>
      <c r="C83" s="68"/>
      <c r="D83" s="68"/>
      <c r="E83" s="68"/>
      <c r="F83" s="68"/>
      <c r="G83" s="68"/>
      <c r="H83" s="68"/>
      <c r="I83" s="68"/>
      <c r="J83" s="68"/>
      <c r="K83" s="68"/>
      <c r="L83" s="68"/>
      <c r="M83" s="69"/>
      <c r="N83" s="69"/>
      <c r="O83" s="69"/>
      <c r="P83" s="69"/>
      <c r="Q83" s="69"/>
      <c r="R83" s="61"/>
      <c r="S83" s="61"/>
      <c r="T83" s="61"/>
      <c r="U83" s="61"/>
      <c r="V83" s="61"/>
      <c r="W83" s="62"/>
      <c r="X83" s="63"/>
      <c r="Y83" s="70"/>
      <c r="Z83" s="65" t="e">
        <f aca="false">IFERROR(VLOOKUP(Y83,))</f>
        <v>#VALUE!</v>
      </c>
      <c r="AA83" s="66"/>
      <c r="AC83" s="4" t="e">
        <f aca="false">VLOOKUP(Y83,)</f>
        <v>#VALUE!</v>
      </c>
    </row>
    <row r="84" customFormat="false" ht="33.95" hidden="false" customHeight="true" outlineLevel="0" collapsed="false">
      <c r="A84" s="12"/>
      <c r="B84" s="67" t="n">
        <f aca="false">B83+1</f>
        <v>40</v>
      </c>
      <c r="C84" s="68"/>
      <c r="D84" s="68"/>
      <c r="E84" s="68"/>
      <c r="F84" s="68"/>
      <c r="G84" s="68"/>
      <c r="H84" s="68"/>
      <c r="I84" s="68"/>
      <c r="J84" s="68"/>
      <c r="K84" s="68"/>
      <c r="L84" s="68"/>
      <c r="M84" s="69"/>
      <c r="N84" s="69"/>
      <c r="O84" s="69"/>
      <c r="P84" s="69"/>
      <c r="Q84" s="69"/>
      <c r="R84" s="61"/>
      <c r="S84" s="61"/>
      <c r="T84" s="61"/>
      <c r="U84" s="61"/>
      <c r="V84" s="61"/>
      <c r="W84" s="62"/>
      <c r="X84" s="63"/>
      <c r="Y84" s="70"/>
      <c r="Z84" s="65" t="e">
        <f aca="false">IFERROR(VLOOKUP(Y84,))</f>
        <v>#VALUE!</v>
      </c>
      <c r="AA84" s="66"/>
      <c r="AC84" s="4" t="e">
        <f aca="false">VLOOKUP(Y84,)</f>
        <v>#VALUE!</v>
      </c>
    </row>
    <row r="85" customFormat="false" ht="33.95" hidden="false" customHeight="true" outlineLevel="0" collapsed="false">
      <c r="A85" s="12"/>
      <c r="B85" s="67" t="n">
        <f aca="false">B84+1</f>
        <v>41</v>
      </c>
      <c r="C85" s="68"/>
      <c r="D85" s="68"/>
      <c r="E85" s="68"/>
      <c r="F85" s="68"/>
      <c r="G85" s="68"/>
      <c r="H85" s="68"/>
      <c r="I85" s="68"/>
      <c r="J85" s="68"/>
      <c r="K85" s="68"/>
      <c r="L85" s="68"/>
      <c r="M85" s="69"/>
      <c r="N85" s="69"/>
      <c r="O85" s="69"/>
      <c r="P85" s="69"/>
      <c r="Q85" s="69"/>
      <c r="R85" s="61"/>
      <c r="S85" s="61"/>
      <c r="T85" s="61"/>
      <c r="U85" s="61"/>
      <c r="V85" s="61"/>
      <c r="W85" s="62"/>
      <c r="X85" s="63"/>
      <c r="Y85" s="70"/>
      <c r="Z85" s="65" t="e">
        <f aca="false">IFERROR(VLOOKUP(Y85,))</f>
        <v>#VALUE!</v>
      </c>
      <c r="AA85" s="66"/>
      <c r="AC85" s="4" t="e">
        <f aca="false">VLOOKUP(Y85,)</f>
        <v>#VALUE!</v>
      </c>
    </row>
    <row r="86" customFormat="false" ht="33.95" hidden="false" customHeight="true" outlineLevel="0" collapsed="false">
      <c r="A86" s="12"/>
      <c r="B86" s="67" t="n">
        <f aca="false">B85+1</f>
        <v>42</v>
      </c>
      <c r="C86" s="68"/>
      <c r="D86" s="68"/>
      <c r="E86" s="68"/>
      <c r="F86" s="68"/>
      <c r="G86" s="68"/>
      <c r="H86" s="68"/>
      <c r="I86" s="68"/>
      <c r="J86" s="68"/>
      <c r="K86" s="68"/>
      <c r="L86" s="68"/>
      <c r="M86" s="69"/>
      <c r="N86" s="69"/>
      <c r="O86" s="69"/>
      <c r="P86" s="69"/>
      <c r="Q86" s="69"/>
      <c r="R86" s="61"/>
      <c r="S86" s="61"/>
      <c r="T86" s="61"/>
      <c r="U86" s="61"/>
      <c r="V86" s="61"/>
      <c r="W86" s="62"/>
      <c r="X86" s="63"/>
      <c r="Y86" s="70"/>
      <c r="Z86" s="65" t="e">
        <f aca="false">IFERROR(VLOOKUP(Y86,))</f>
        <v>#VALUE!</v>
      </c>
      <c r="AA86" s="66"/>
      <c r="AC86" s="4" t="e">
        <f aca="false">VLOOKUP(Y86,)</f>
        <v>#VALUE!</v>
      </c>
    </row>
    <row r="87" customFormat="false" ht="33.95" hidden="false" customHeight="true" outlineLevel="0" collapsed="false">
      <c r="A87" s="12"/>
      <c r="B87" s="67" t="n">
        <f aca="false">B86+1</f>
        <v>43</v>
      </c>
      <c r="C87" s="68"/>
      <c r="D87" s="68"/>
      <c r="E87" s="68"/>
      <c r="F87" s="68"/>
      <c r="G87" s="68"/>
      <c r="H87" s="68"/>
      <c r="I87" s="68"/>
      <c r="J87" s="68"/>
      <c r="K87" s="68"/>
      <c r="L87" s="68"/>
      <c r="M87" s="69"/>
      <c r="N87" s="69"/>
      <c r="O87" s="69"/>
      <c r="P87" s="69"/>
      <c r="Q87" s="69"/>
      <c r="R87" s="61"/>
      <c r="S87" s="61"/>
      <c r="T87" s="61"/>
      <c r="U87" s="61"/>
      <c r="V87" s="61"/>
      <c r="W87" s="62"/>
      <c r="X87" s="63"/>
      <c r="Y87" s="70"/>
      <c r="Z87" s="65" t="e">
        <f aca="false">IFERROR(VLOOKUP(Y87,))</f>
        <v>#VALUE!</v>
      </c>
      <c r="AA87" s="66"/>
      <c r="AC87" s="4" t="e">
        <f aca="false">VLOOKUP(Y87,)</f>
        <v>#VALUE!</v>
      </c>
    </row>
    <row r="88" customFormat="false" ht="33.95" hidden="false" customHeight="true" outlineLevel="0" collapsed="false">
      <c r="A88" s="12"/>
      <c r="B88" s="67" t="n">
        <f aca="false">B87+1</f>
        <v>44</v>
      </c>
      <c r="C88" s="68"/>
      <c r="D88" s="68"/>
      <c r="E88" s="68"/>
      <c r="F88" s="68"/>
      <c r="G88" s="68"/>
      <c r="H88" s="68"/>
      <c r="I88" s="68"/>
      <c r="J88" s="68"/>
      <c r="K88" s="68"/>
      <c r="L88" s="68"/>
      <c r="M88" s="69"/>
      <c r="N88" s="69"/>
      <c r="O88" s="69"/>
      <c r="P88" s="69"/>
      <c r="Q88" s="69"/>
      <c r="R88" s="61"/>
      <c r="S88" s="61"/>
      <c r="T88" s="61"/>
      <c r="U88" s="61"/>
      <c r="V88" s="61"/>
      <c r="W88" s="62"/>
      <c r="X88" s="63"/>
      <c r="Y88" s="70"/>
      <c r="Z88" s="65" t="e">
        <f aca="false">IFERROR(VLOOKUP(Y88,))</f>
        <v>#VALUE!</v>
      </c>
      <c r="AA88" s="66"/>
      <c r="AC88" s="4" t="e">
        <f aca="false">VLOOKUP(Y88,)</f>
        <v>#VALUE!</v>
      </c>
    </row>
    <row r="89" customFormat="false" ht="33.95" hidden="false" customHeight="true" outlineLevel="0" collapsed="false">
      <c r="A89" s="12"/>
      <c r="B89" s="67" t="n">
        <f aca="false">B88+1</f>
        <v>45</v>
      </c>
      <c r="C89" s="68"/>
      <c r="D89" s="68"/>
      <c r="E89" s="68"/>
      <c r="F89" s="68"/>
      <c r="G89" s="68"/>
      <c r="H89" s="68"/>
      <c r="I89" s="68"/>
      <c r="J89" s="68"/>
      <c r="K89" s="68"/>
      <c r="L89" s="68"/>
      <c r="M89" s="69"/>
      <c r="N89" s="69"/>
      <c r="O89" s="69"/>
      <c r="P89" s="69"/>
      <c r="Q89" s="69"/>
      <c r="R89" s="61"/>
      <c r="S89" s="61"/>
      <c r="T89" s="61"/>
      <c r="U89" s="61"/>
      <c r="V89" s="61"/>
      <c r="W89" s="62"/>
      <c r="X89" s="63"/>
      <c r="Y89" s="70"/>
      <c r="Z89" s="65" t="e">
        <f aca="false">IFERROR(VLOOKUP(Y89,))</f>
        <v>#VALUE!</v>
      </c>
      <c r="AA89" s="66"/>
      <c r="AC89" s="4" t="e">
        <f aca="false">VLOOKUP(Y89,)</f>
        <v>#VALUE!</v>
      </c>
    </row>
    <row r="90" customFormat="false" ht="33.95" hidden="false" customHeight="true" outlineLevel="0" collapsed="false">
      <c r="A90" s="12"/>
      <c r="B90" s="67" t="n">
        <f aca="false">B89+1</f>
        <v>46</v>
      </c>
      <c r="C90" s="68"/>
      <c r="D90" s="68"/>
      <c r="E90" s="68"/>
      <c r="F90" s="68"/>
      <c r="G90" s="68"/>
      <c r="H90" s="68"/>
      <c r="I90" s="68"/>
      <c r="J90" s="68"/>
      <c r="K90" s="68"/>
      <c r="L90" s="68"/>
      <c r="M90" s="69"/>
      <c r="N90" s="69"/>
      <c r="O90" s="69"/>
      <c r="P90" s="69"/>
      <c r="Q90" s="69"/>
      <c r="R90" s="61"/>
      <c r="S90" s="61"/>
      <c r="T90" s="61"/>
      <c r="U90" s="61"/>
      <c r="V90" s="61"/>
      <c r="W90" s="62"/>
      <c r="X90" s="63"/>
      <c r="Y90" s="70"/>
      <c r="Z90" s="65" t="e">
        <f aca="false">IFERROR(VLOOKUP(Y90,))</f>
        <v>#VALUE!</v>
      </c>
      <c r="AA90" s="66"/>
      <c r="AC90" s="4" t="e">
        <f aca="false">VLOOKUP(Y90,)</f>
        <v>#VALUE!</v>
      </c>
    </row>
    <row r="91" customFormat="false" ht="33.95" hidden="false" customHeight="true" outlineLevel="0" collapsed="false">
      <c r="A91" s="12"/>
      <c r="B91" s="67" t="n">
        <f aca="false">B90+1</f>
        <v>47</v>
      </c>
      <c r="C91" s="68"/>
      <c r="D91" s="68"/>
      <c r="E91" s="68"/>
      <c r="F91" s="68"/>
      <c r="G91" s="68"/>
      <c r="H91" s="68"/>
      <c r="I91" s="68"/>
      <c r="J91" s="68"/>
      <c r="K91" s="68"/>
      <c r="L91" s="68"/>
      <c r="M91" s="69"/>
      <c r="N91" s="69"/>
      <c r="O91" s="69"/>
      <c r="P91" s="69"/>
      <c r="Q91" s="69"/>
      <c r="R91" s="61"/>
      <c r="S91" s="61"/>
      <c r="T91" s="61"/>
      <c r="U91" s="61"/>
      <c r="V91" s="61"/>
      <c r="W91" s="62"/>
      <c r="X91" s="63"/>
      <c r="Y91" s="70"/>
      <c r="Z91" s="65" t="e">
        <f aca="false">IFERROR(VLOOKUP(Y91,))</f>
        <v>#VALUE!</v>
      </c>
      <c r="AA91" s="66"/>
      <c r="AC91" s="4" t="e">
        <f aca="false">VLOOKUP(Y91,)</f>
        <v>#VALUE!</v>
      </c>
    </row>
    <row r="92" customFormat="false" ht="33.95" hidden="false" customHeight="true" outlineLevel="0" collapsed="false">
      <c r="A92" s="12"/>
      <c r="B92" s="67" t="n">
        <f aca="false">B91+1</f>
        <v>48</v>
      </c>
      <c r="C92" s="68"/>
      <c r="D92" s="68"/>
      <c r="E92" s="68"/>
      <c r="F92" s="68"/>
      <c r="G92" s="68"/>
      <c r="H92" s="68"/>
      <c r="I92" s="68"/>
      <c r="J92" s="68"/>
      <c r="K92" s="68"/>
      <c r="L92" s="68"/>
      <c r="M92" s="69"/>
      <c r="N92" s="69"/>
      <c r="O92" s="69"/>
      <c r="P92" s="69"/>
      <c r="Q92" s="69"/>
      <c r="R92" s="61"/>
      <c r="S92" s="61"/>
      <c r="T92" s="61"/>
      <c r="U92" s="61"/>
      <c r="V92" s="61"/>
      <c r="W92" s="62"/>
      <c r="X92" s="63"/>
      <c r="Y92" s="70"/>
      <c r="Z92" s="65" t="e">
        <f aca="false">IFERROR(VLOOKUP(Y92,))</f>
        <v>#VALUE!</v>
      </c>
      <c r="AA92" s="66"/>
      <c r="AC92" s="4" t="e">
        <f aca="false">VLOOKUP(Y92,)</f>
        <v>#VALUE!</v>
      </c>
    </row>
    <row r="93" customFormat="false" ht="33.95" hidden="false" customHeight="true" outlineLevel="0" collapsed="false">
      <c r="A93" s="12"/>
      <c r="B93" s="67" t="n">
        <f aca="false">B92+1</f>
        <v>49</v>
      </c>
      <c r="C93" s="68"/>
      <c r="D93" s="68"/>
      <c r="E93" s="68"/>
      <c r="F93" s="68"/>
      <c r="G93" s="68"/>
      <c r="H93" s="68"/>
      <c r="I93" s="68"/>
      <c r="J93" s="68"/>
      <c r="K93" s="68"/>
      <c r="L93" s="68"/>
      <c r="M93" s="69"/>
      <c r="N93" s="69"/>
      <c r="O93" s="69"/>
      <c r="P93" s="69"/>
      <c r="Q93" s="69"/>
      <c r="R93" s="61"/>
      <c r="S93" s="61"/>
      <c r="T93" s="61"/>
      <c r="U93" s="61"/>
      <c r="V93" s="61"/>
      <c r="W93" s="62"/>
      <c r="X93" s="63"/>
      <c r="Y93" s="70"/>
      <c r="Z93" s="65" t="e">
        <f aca="false">IFERROR(VLOOKUP(Y93,))</f>
        <v>#VALUE!</v>
      </c>
      <c r="AA93" s="66"/>
      <c r="AC93" s="4" t="e">
        <f aca="false">VLOOKUP(Y93,)</f>
        <v>#VALUE!</v>
      </c>
    </row>
    <row r="94" customFormat="false" ht="33.95" hidden="false" customHeight="true" outlineLevel="0" collapsed="false">
      <c r="A94" s="12"/>
      <c r="B94" s="67" t="n">
        <f aca="false">B93+1</f>
        <v>50</v>
      </c>
      <c r="C94" s="68"/>
      <c r="D94" s="68"/>
      <c r="E94" s="68"/>
      <c r="F94" s="68"/>
      <c r="G94" s="68"/>
      <c r="H94" s="68"/>
      <c r="I94" s="68"/>
      <c r="J94" s="68"/>
      <c r="K94" s="68"/>
      <c r="L94" s="68"/>
      <c r="M94" s="69"/>
      <c r="N94" s="69"/>
      <c r="O94" s="69"/>
      <c r="P94" s="69"/>
      <c r="Q94" s="69"/>
      <c r="R94" s="61"/>
      <c r="S94" s="61"/>
      <c r="T94" s="61"/>
      <c r="U94" s="61"/>
      <c r="V94" s="61"/>
      <c r="W94" s="62"/>
      <c r="X94" s="63"/>
      <c r="Y94" s="70"/>
      <c r="Z94" s="65" t="e">
        <f aca="false">IFERROR(VLOOKUP(Y94,))</f>
        <v>#VALUE!</v>
      </c>
      <c r="AA94" s="66"/>
      <c r="AC94" s="4" t="e">
        <f aca="false">VLOOKUP(Y94,)</f>
        <v>#VALUE!</v>
      </c>
    </row>
    <row r="95" customFormat="false" ht="33.95" hidden="false" customHeight="true" outlineLevel="0" collapsed="false">
      <c r="A95" s="12"/>
      <c r="B95" s="67" t="n">
        <f aca="false">B94+1</f>
        <v>51</v>
      </c>
      <c r="C95" s="68"/>
      <c r="D95" s="68"/>
      <c r="E95" s="68"/>
      <c r="F95" s="68"/>
      <c r="G95" s="68"/>
      <c r="H95" s="68"/>
      <c r="I95" s="68"/>
      <c r="J95" s="68"/>
      <c r="K95" s="68"/>
      <c r="L95" s="68"/>
      <c r="M95" s="69"/>
      <c r="N95" s="69"/>
      <c r="O95" s="69"/>
      <c r="P95" s="69"/>
      <c r="Q95" s="69"/>
      <c r="R95" s="61"/>
      <c r="S95" s="61"/>
      <c r="T95" s="61"/>
      <c r="U95" s="61"/>
      <c r="V95" s="61"/>
      <c r="W95" s="62"/>
      <c r="X95" s="63"/>
      <c r="Y95" s="70"/>
      <c r="Z95" s="65" t="e">
        <f aca="false">IFERROR(VLOOKUP(Y95,))</f>
        <v>#VALUE!</v>
      </c>
      <c r="AA95" s="66"/>
      <c r="AC95" s="4" t="e">
        <f aca="false">VLOOKUP(Y95,)</f>
        <v>#VALUE!</v>
      </c>
    </row>
    <row r="96" customFormat="false" ht="33.95" hidden="false" customHeight="true" outlineLevel="0" collapsed="false">
      <c r="A96" s="12"/>
      <c r="B96" s="67" t="n">
        <f aca="false">B95+1</f>
        <v>52</v>
      </c>
      <c r="C96" s="68"/>
      <c r="D96" s="68"/>
      <c r="E96" s="68"/>
      <c r="F96" s="68"/>
      <c r="G96" s="68"/>
      <c r="H96" s="68"/>
      <c r="I96" s="68"/>
      <c r="J96" s="68"/>
      <c r="K96" s="68"/>
      <c r="L96" s="68"/>
      <c r="M96" s="69"/>
      <c r="N96" s="69"/>
      <c r="O96" s="69"/>
      <c r="P96" s="69"/>
      <c r="Q96" s="69"/>
      <c r="R96" s="61"/>
      <c r="S96" s="61"/>
      <c r="T96" s="61"/>
      <c r="U96" s="61"/>
      <c r="V96" s="61"/>
      <c r="W96" s="62"/>
      <c r="X96" s="63"/>
      <c r="Y96" s="70"/>
      <c r="Z96" s="65" t="e">
        <f aca="false">IFERROR(VLOOKUP(Y96,))</f>
        <v>#VALUE!</v>
      </c>
      <c r="AA96" s="66"/>
      <c r="AC96" s="4" t="e">
        <f aca="false">VLOOKUP(Y96,)</f>
        <v>#VALUE!</v>
      </c>
    </row>
    <row r="97" customFormat="false" ht="33.95" hidden="false" customHeight="true" outlineLevel="0" collapsed="false">
      <c r="A97" s="12"/>
      <c r="B97" s="67" t="n">
        <f aca="false">B96+1</f>
        <v>53</v>
      </c>
      <c r="C97" s="68"/>
      <c r="D97" s="68"/>
      <c r="E97" s="68"/>
      <c r="F97" s="68"/>
      <c r="G97" s="68"/>
      <c r="H97" s="68"/>
      <c r="I97" s="68"/>
      <c r="J97" s="68"/>
      <c r="K97" s="68"/>
      <c r="L97" s="68"/>
      <c r="M97" s="69"/>
      <c r="N97" s="69"/>
      <c r="O97" s="69"/>
      <c r="P97" s="69"/>
      <c r="Q97" s="69"/>
      <c r="R97" s="61"/>
      <c r="S97" s="61"/>
      <c r="T97" s="61"/>
      <c r="U97" s="61"/>
      <c r="V97" s="61"/>
      <c r="W97" s="62"/>
      <c r="X97" s="63"/>
      <c r="Y97" s="70"/>
      <c r="Z97" s="65" t="e">
        <f aca="false">IFERROR(VLOOKUP(Y97,))</f>
        <v>#VALUE!</v>
      </c>
      <c r="AA97" s="66"/>
      <c r="AC97" s="4" t="e">
        <f aca="false">VLOOKUP(Y97,)</f>
        <v>#VALUE!</v>
      </c>
    </row>
    <row r="98" customFormat="false" ht="33.95" hidden="false" customHeight="true" outlineLevel="0" collapsed="false">
      <c r="A98" s="12"/>
      <c r="B98" s="67" t="n">
        <f aca="false">B97+1</f>
        <v>54</v>
      </c>
      <c r="C98" s="68"/>
      <c r="D98" s="68"/>
      <c r="E98" s="68"/>
      <c r="F98" s="68"/>
      <c r="G98" s="68"/>
      <c r="H98" s="68"/>
      <c r="I98" s="68"/>
      <c r="J98" s="68"/>
      <c r="K98" s="68"/>
      <c r="L98" s="68"/>
      <c r="M98" s="69"/>
      <c r="N98" s="69"/>
      <c r="O98" s="69"/>
      <c r="P98" s="69"/>
      <c r="Q98" s="69"/>
      <c r="R98" s="61"/>
      <c r="S98" s="61"/>
      <c r="T98" s="61"/>
      <c r="U98" s="61"/>
      <c r="V98" s="61"/>
      <c r="W98" s="62"/>
      <c r="X98" s="63"/>
      <c r="Y98" s="70"/>
      <c r="Z98" s="65" t="e">
        <f aca="false">IFERROR(VLOOKUP(Y98,))</f>
        <v>#VALUE!</v>
      </c>
      <c r="AA98" s="66"/>
      <c r="AC98" s="4" t="e">
        <f aca="false">VLOOKUP(Y98,)</f>
        <v>#VALUE!</v>
      </c>
    </row>
    <row r="99" customFormat="false" ht="33.95" hidden="false" customHeight="true" outlineLevel="0" collapsed="false">
      <c r="A99" s="12"/>
      <c r="B99" s="67" t="n">
        <f aca="false">B98+1</f>
        <v>55</v>
      </c>
      <c r="C99" s="68"/>
      <c r="D99" s="68"/>
      <c r="E99" s="68"/>
      <c r="F99" s="68"/>
      <c r="G99" s="68"/>
      <c r="H99" s="68"/>
      <c r="I99" s="68"/>
      <c r="J99" s="68"/>
      <c r="K99" s="68"/>
      <c r="L99" s="68"/>
      <c r="M99" s="69"/>
      <c r="N99" s="69"/>
      <c r="O99" s="69"/>
      <c r="P99" s="69"/>
      <c r="Q99" s="69"/>
      <c r="R99" s="61"/>
      <c r="S99" s="61"/>
      <c r="T99" s="61"/>
      <c r="U99" s="61"/>
      <c r="V99" s="61"/>
      <c r="W99" s="62"/>
      <c r="X99" s="63"/>
      <c r="Y99" s="70"/>
      <c r="Z99" s="65" t="e">
        <f aca="false">IFERROR(VLOOKUP(Y99,))</f>
        <v>#VALUE!</v>
      </c>
      <c r="AA99" s="66"/>
      <c r="AC99" s="4" t="e">
        <f aca="false">VLOOKUP(Y99,)</f>
        <v>#VALUE!</v>
      </c>
    </row>
    <row r="100" customFormat="false" ht="33.95" hidden="false" customHeight="true" outlineLevel="0" collapsed="false">
      <c r="A100" s="12"/>
      <c r="B100" s="67" t="n">
        <f aca="false">B99+1</f>
        <v>56</v>
      </c>
      <c r="C100" s="68"/>
      <c r="D100" s="68"/>
      <c r="E100" s="68"/>
      <c r="F100" s="68"/>
      <c r="G100" s="68"/>
      <c r="H100" s="68"/>
      <c r="I100" s="68"/>
      <c r="J100" s="68"/>
      <c r="K100" s="68"/>
      <c r="L100" s="68"/>
      <c r="M100" s="69"/>
      <c r="N100" s="69"/>
      <c r="O100" s="69"/>
      <c r="P100" s="69"/>
      <c r="Q100" s="69"/>
      <c r="R100" s="61"/>
      <c r="S100" s="61"/>
      <c r="T100" s="61"/>
      <c r="U100" s="61"/>
      <c r="V100" s="61"/>
      <c r="W100" s="62"/>
      <c r="X100" s="63"/>
      <c r="Y100" s="70"/>
      <c r="Z100" s="65" t="e">
        <f aca="false">IFERROR(VLOOKUP(Y100,))</f>
        <v>#VALUE!</v>
      </c>
      <c r="AA100" s="66"/>
      <c r="AC100" s="4" t="e">
        <f aca="false">VLOOKUP(Y100,)</f>
        <v>#VALUE!</v>
      </c>
    </row>
    <row r="101" customFormat="false" ht="33.95" hidden="false" customHeight="true" outlineLevel="0" collapsed="false">
      <c r="A101" s="12"/>
      <c r="B101" s="67" t="n">
        <f aca="false">B100+1</f>
        <v>57</v>
      </c>
      <c r="C101" s="68"/>
      <c r="D101" s="68"/>
      <c r="E101" s="68"/>
      <c r="F101" s="68"/>
      <c r="G101" s="68"/>
      <c r="H101" s="68"/>
      <c r="I101" s="68"/>
      <c r="J101" s="68"/>
      <c r="K101" s="68"/>
      <c r="L101" s="68"/>
      <c r="M101" s="69"/>
      <c r="N101" s="69"/>
      <c r="O101" s="69"/>
      <c r="P101" s="69"/>
      <c r="Q101" s="69"/>
      <c r="R101" s="61"/>
      <c r="S101" s="61"/>
      <c r="T101" s="61"/>
      <c r="U101" s="61"/>
      <c r="V101" s="61"/>
      <c r="W101" s="62"/>
      <c r="X101" s="63"/>
      <c r="Y101" s="70"/>
      <c r="Z101" s="65" t="e">
        <f aca="false">IFERROR(VLOOKUP(Y101,))</f>
        <v>#VALUE!</v>
      </c>
      <c r="AA101" s="66"/>
      <c r="AC101" s="4" t="e">
        <f aca="false">VLOOKUP(Y101,)</f>
        <v>#VALUE!</v>
      </c>
    </row>
    <row r="102" customFormat="false" ht="33.95" hidden="false" customHeight="true" outlineLevel="0" collapsed="false">
      <c r="A102" s="12"/>
      <c r="B102" s="67" t="n">
        <f aca="false">B101+1</f>
        <v>58</v>
      </c>
      <c r="C102" s="68"/>
      <c r="D102" s="68"/>
      <c r="E102" s="68"/>
      <c r="F102" s="68"/>
      <c r="G102" s="68"/>
      <c r="H102" s="68"/>
      <c r="I102" s="68"/>
      <c r="J102" s="68"/>
      <c r="K102" s="68"/>
      <c r="L102" s="68"/>
      <c r="M102" s="69"/>
      <c r="N102" s="69"/>
      <c r="O102" s="69"/>
      <c r="P102" s="69"/>
      <c r="Q102" s="69"/>
      <c r="R102" s="61"/>
      <c r="S102" s="61"/>
      <c r="T102" s="61"/>
      <c r="U102" s="61"/>
      <c r="V102" s="61"/>
      <c r="W102" s="62"/>
      <c r="X102" s="63"/>
      <c r="Y102" s="70"/>
      <c r="Z102" s="65" t="e">
        <f aca="false">IFERROR(VLOOKUP(Y102,))</f>
        <v>#VALUE!</v>
      </c>
      <c r="AA102" s="66"/>
      <c r="AC102" s="4" t="e">
        <f aca="false">VLOOKUP(Y102,)</f>
        <v>#VALUE!</v>
      </c>
    </row>
    <row r="103" customFormat="false" ht="33.95" hidden="false" customHeight="true" outlineLevel="0" collapsed="false">
      <c r="A103" s="12"/>
      <c r="B103" s="67" t="n">
        <f aca="false">B102+1</f>
        <v>59</v>
      </c>
      <c r="C103" s="68"/>
      <c r="D103" s="68"/>
      <c r="E103" s="68"/>
      <c r="F103" s="68"/>
      <c r="G103" s="68"/>
      <c r="H103" s="68"/>
      <c r="I103" s="68"/>
      <c r="J103" s="68"/>
      <c r="K103" s="68"/>
      <c r="L103" s="68"/>
      <c r="M103" s="69"/>
      <c r="N103" s="69"/>
      <c r="O103" s="69"/>
      <c r="P103" s="69"/>
      <c r="Q103" s="69"/>
      <c r="R103" s="61"/>
      <c r="S103" s="61"/>
      <c r="T103" s="61"/>
      <c r="U103" s="61"/>
      <c r="V103" s="61"/>
      <c r="W103" s="62"/>
      <c r="X103" s="63"/>
      <c r="Y103" s="70"/>
      <c r="Z103" s="65" t="e">
        <f aca="false">IFERROR(VLOOKUP(Y103,))</f>
        <v>#VALUE!</v>
      </c>
      <c r="AA103" s="66"/>
      <c r="AC103" s="4" t="e">
        <f aca="false">VLOOKUP(Y103,)</f>
        <v>#VALUE!</v>
      </c>
    </row>
    <row r="104" customFormat="false" ht="33.95" hidden="false" customHeight="true" outlineLevel="0" collapsed="false">
      <c r="A104" s="12"/>
      <c r="B104" s="67" t="n">
        <f aca="false">B103+1</f>
        <v>60</v>
      </c>
      <c r="C104" s="68"/>
      <c r="D104" s="68"/>
      <c r="E104" s="68"/>
      <c r="F104" s="68"/>
      <c r="G104" s="68"/>
      <c r="H104" s="68"/>
      <c r="I104" s="68"/>
      <c r="J104" s="68"/>
      <c r="K104" s="68"/>
      <c r="L104" s="68"/>
      <c r="M104" s="69"/>
      <c r="N104" s="69"/>
      <c r="O104" s="69"/>
      <c r="P104" s="69"/>
      <c r="Q104" s="69"/>
      <c r="R104" s="61"/>
      <c r="S104" s="61"/>
      <c r="T104" s="61"/>
      <c r="U104" s="61"/>
      <c r="V104" s="61"/>
      <c r="W104" s="62"/>
      <c r="X104" s="63"/>
      <c r="Y104" s="70"/>
      <c r="Z104" s="65" t="e">
        <f aca="false">IFERROR(VLOOKUP(Y104,))</f>
        <v>#VALUE!</v>
      </c>
      <c r="AA104" s="66"/>
      <c r="AC104" s="4" t="e">
        <f aca="false">VLOOKUP(Y104,)</f>
        <v>#VALUE!</v>
      </c>
    </row>
    <row r="105" customFormat="false" ht="33.95" hidden="false" customHeight="true" outlineLevel="0" collapsed="false">
      <c r="A105" s="12"/>
      <c r="B105" s="67" t="n">
        <f aca="false">B104+1</f>
        <v>61</v>
      </c>
      <c r="C105" s="68"/>
      <c r="D105" s="68"/>
      <c r="E105" s="68"/>
      <c r="F105" s="68"/>
      <c r="G105" s="68"/>
      <c r="H105" s="68"/>
      <c r="I105" s="68"/>
      <c r="J105" s="68"/>
      <c r="K105" s="68"/>
      <c r="L105" s="68"/>
      <c r="M105" s="69"/>
      <c r="N105" s="69"/>
      <c r="O105" s="69"/>
      <c r="P105" s="69"/>
      <c r="Q105" s="69"/>
      <c r="R105" s="61"/>
      <c r="S105" s="61"/>
      <c r="T105" s="61"/>
      <c r="U105" s="61"/>
      <c r="V105" s="61"/>
      <c r="W105" s="62"/>
      <c r="X105" s="63"/>
      <c r="Y105" s="70"/>
      <c r="Z105" s="65" t="e">
        <f aca="false">IFERROR(VLOOKUP(Y105,))</f>
        <v>#VALUE!</v>
      </c>
      <c r="AA105" s="66"/>
      <c r="AC105" s="4" t="e">
        <f aca="false">VLOOKUP(Y105,)</f>
        <v>#VALUE!</v>
      </c>
    </row>
    <row r="106" customFormat="false" ht="33.95" hidden="false" customHeight="true" outlineLevel="0" collapsed="false">
      <c r="A106" s="12"/>
      <c r="B106" s="67" t="n">
        <f aca="false">B105+1</f>
        <v>62</v>
      </c>
      <c r="C106" s="68"/>
      <c r="D106" s="68"/>
      <c r="E106" s="68"/>
      <c r="F106" s="68"/>
      <c r="G106" s="68"/>
      <c r="H106" s="68"/>
      <c r="I106" s="68"/>
      <c r="J106" s="68"/>
      <c r="K106" s="68"/>
      <c r="L106" s="68"/>
      <c r="M106" s="69"/>
      <c r="N106" s="69"/>
      <c r="O106" s="69"/>
      <c r="P106" s="69"/>
      <c r="Q106" s="69"/>
      <c r="R106" s="61"/>
      <c r="S106" s="61"/>
      <c r="T106" s="61"/>
      <c r="U106" s="61"/>
      <c r="V106" s="61"/>
      <c r="W106" s="62"/>
      <c r="X106" s="63"/>
      <c r="Y106" s="70"/>
      <c r="Z106" s="65" t="e">
        <f aca="false">IFERROR(VLOOKUP(Y106,))</f>
        <v>#VALUE!</v>
      </c>
      <c r="AA106" s="66"/>
      <c r="AC106" s="4" t="e">
        <f aca="false">VLOOKUP(Y106,)</f>
        <v>#VALUE!</v>
      </c>
    </row>
    <row r="107" customFormat="false" ht="33.95" hidden="false" customHeight="true" outlineLevel="0" collapsed="false">
      <c r="A107" s="12"/>
      <c r="B107" s="67" t="n">
        <f aca="false">B106+1</f>
        <v>63</v>
      </c>
      <c r="C107" s="68"/>
      <c r="D107" s="68"/>
      <c r="E107" s="68"/>
      <c r="F107" s="68"/>
      <c r="G107" s="68"/>
      <c r="H107" s="68"/>
      <c r="I107" s="68"/>
      <c r="J107" s="68"/>
      <c r="K107" s="68"/>
      <c r="L107" s="68"/>
      <c r="M107" s="69"/>
      <c r="N107" s="69"/>
      <c r="O107" s="69"/>
      <c r="P107" s="69"/>
      <c r="Q107" s="69"/>
      <c r="R107" s="61"/>
      <c r="S107" s="61"/>
      <c r="T107" s="61"/>
      <c r="U107" s="61"/>
      <c r="V107" s="61"/>
      <c r="W107" s="62"/>
      <c r="X107" s="63"/>
      <c r="Y107" s="70"/>
      <c r="Z107" s="65" t="e">
        <f aca="false">IFERROR(VLOOKUP(Y107,))</f>
        <v>#VALUE!</v>
      </c>
      <c r="AA107" s="66"/>
      <c r="AC107" s="4" t="e">
        <f aca="false">VLOOKUP(Y107,)</f>
        <v>#VALUE!</v>
      </c>
    </row>
    <row r="108" customFormat="false" ht="33.95" hidden="false" customHeight="true" outlineLevel="0" collapsed="false">
      <c r="A108" s="12"/>
      <c r="B108" s="67" t="n">
        <f aca="false">B107+1</f>
        <v>64</v>
      </c>
      <c r="C108" s="68"/>
      <c r="D108" s="68"/>
      <c r="E108" s="68"/>
      <c r="F108" s="68"/>
      <c r="G108" s="68"/>
      <c r="H108" s="68"/>
      <c r="I108" s="68"/>
      <c r="J108" s="68"/>
      <c r="K108" s="68"/>
      <c r="L108" s="68"/>
      <c r="M108" s="69"/>
      <c r="N108" s="69"/>
      <c r="O108" s="69"/>
      <c r="P108" s="69"/>
      <c r="Q108" s="69"/>
      <c r="R108" s="61"/>
      <c r="S108" s="61"/>
      <c r="T108" s="61"/>
      <c r="U108" s="61"/>
      <c r="V108" s="61"/>
      <c r="W108" s="62"/>
      <c r="X108" s="63"/>
      <c r="Y108" s="70"/>
      <c r="Z108" s="65" t="e">
        <f aca="false">IFERROR(VLOOKUP(Y108,))</f>
        <v>#VALUE!</v>
      </c>
      <c r="AA108" s="66"/>
      <c r="AC108" s="4" t="e">
        <f aca="false">VLOOKUP(Y108,)</f>
        <v>#VALUE!</v>
      </c>
    </row>
    <row r="109" customFormat="false" ht="33.95" hidden="false" customHeight="true" outlineLevel="0" collapsed="false">
      <c r="A109" s="12"/>
      <c r="B109" s="67" t="n">
        <f aca="false">B108+1</f>
        <v>65</v>
      </c>
      <c r="C109" s="68"/>
      <c r="D109" s="68"/>
      <c r="E109" s="68"/>
      <c r="F109" s="68"/>
      <c r="G109" s="68"/>
      <c r="H109" s="68"/>
      <c r="I109" s="68"/>
      <c r="J109" s="68"/>
      <c r="K109" s="68"/>
      <c r="L109" s="68"/>
      <c r="M109" s="69"/>
      <c r="N109" s="69"/>
      <c r="O109" s="69"/>
      <c r="P109" s="69"/>
      <c r="Q109" s="69"/>
      <c r="R109" s="61"/>
      <c r="S109" s="61"/>
      <c r="T109" s="61"/>
      <c r="U109" s="61"/>
      <c r="V109" s="61"/>
      <c r="W109" s="62"/>
      <c r="X109" s="63"/>
      <c r="Y109" s="70"/>
      <c r="Z109" s="65" t="e">
        <f aca="false">IFERROR(VLOOKUP(Y109,))</f>
        <v>#VALUE!</v>
      </c>
      <c r="AA109" s="66"/>
      <c r="AC109" s="4" t="e">
        <f aca="false">VLOOKUP(Y109,)</f>
        <v>#VALUE!</v>
      </c>
    </row>
    <row r="110" customFormat="false" ht="33.95" hidden="false" customHeight="true" outlineLevel="0" collapsed="false">
      <c r="A110" s="12"/>
      <c r="B110" s="67" t="n">
        <f aca="false">B109+1</f>
        <v>66</v>
      </c>
      <c r="C110" s="68"/>
      <c r="D110" s="68"/>
      <c r="E110" s="68"/>
      <c r="F110" s="68"/>
      <c r="G110" s="68"/>
      <c r="H110" s="68"/>
      <c r="I110" s="68"/>
      <c r="J110" s="68"/>
      <c r="K110" s="68"/>
      <c r="L110" s="68"/>
      <c r="M110" s="69"/>
      <c r="N110" s="69"/>
      <c r="O110" s="69"/>
      <c r="P110" s="69"/>
      <c r="Q110" s="69"/>
      <c r="R110" s="61"/>
      <c r="S110" s="61"/>
      <c r="T110" s="61"/>
      <c r="U110" s="61"/>
      <c r="V110" s="61"/>
      <c r="W110" s="62"/>
      <c r="X110" s="63"/>
      <c r="Y110" s="70"/>
      <c r="Z110" s="65" t="e">
        <f aca="false">IFERROR(VLOOKUP(Y110,))</f>
        <v>#VALUE!</v>
      </c>
      <c r="AA110" s="66"/>
      <c r="AC110" s="4" t="e">
        <f aca="false">VLOOKUP(Y110,)</f>
        <v>#VALUE!</v>
      </c>
    </row>
    <row r="111" customFormat="false" ht="33.95" hidden="false" customHeight="true" outlineLevel="0" collapsed="false">
      <c r="A111" s="12"/>
      <c r="B111" s="67" t="n">
        <f aca="false">B110+1</f>
        <v>67</v>
      </c>
      <c r="C111" s="68"/>
      <c r="D111" s="68"/>
      <c r="E111" s="68"/>
      <c r="F111" s="68"/>
      <c r="G111" s="68"/>
      <c r="H111" s="68"/>
      <c r="I111" s="68"/>
      <c r="J111" s="68"/>
      <c r="K111" s="68"/>
      <c r="L111" s="68"/>
      <c r="M111" s="69"/>
      <c r="N111" s="69"/>
      <c r="O111" s="69"/>
      <c r="P111" s="69"/>
      <c r="Q111" s="69"/>
      <c r="R111" s="61"/>
      <c r="S111" s="61"/>
      <c r="T111" s="61"/>
      <c r="U111" s="61"/>
      <c r="V111" s="61"/>
      <c r="W111" s="62"/>
      <c r="X111" s="63"/>
      <c r="Y111" s="70"/>
      <c r="Z111" s="65" t="e">
        <f aca="false">IFERROR(VLOOKUP(Y111,))</f>
        <v>#VALUE!</v>
      </c>
      <c r="AA111" s="66"/>
      <c r="AC111" s="4" t="e">
        <f aca="false">VLOOKUP(Y111,)</f>
        <v>#VALUE!</v>
      </c>
    </row>
    <row r="112" customFormat="false" ht="33.95" hidden="false" customHeight="true" outlineLevel="0" collapsed="false">
      <c r="A112" s="12"/>
      <c r="B112" s="67" t="n">
        <f aca="false">B111+1</f>
        <v>68</v>
      </c>
      <c r="C112" s="68"/>
      <c r="D112" s="68"/>
      <c r="E112" s="68"/>
      <c r="F112" s="68"/>
      <c r="G112" s="68"/>
      <c r="H112" s="68"/>
      <c r="I112" s="68"/>
      <c r="J112" s="68"/>
      <c r="K112" s="68"/>
      <c r="L112" s="68"/>
      <c r="M112" s="69"/>
      <c r="N112" s="69"/>
      <c r="O112" s="69"/>
      <c r="P112" s="69"/>
      <c r="Q112" s="69"/>
      <c r="R112" s="61"/>
      <c r="S112" s="61"/>
      <c r="T112" s="61"/>
      <c r="U112" s="61"/>
      <c r="V112" s="61"/>
      <c r="W112" s="62"/>
      <c r="X112" s="63"/>
      <c r="Y112" s="70"/>
      <c r="Z112" s="65" t="e">
        <f aca="false">IFERROR(VLOOKUP(Y112,))</f>
        <v>#VALUE!</v>
      </c>
      <c r="AA112" s="66"/>
      <c r="AC112" s="4" t="e">
        <f aca="false">VLOOKUP(Y112,)</f>
        <v>#VALUE!</v>
      </c>
    </row>
    <row r="113" customFormat="false" ht="33.95" hidden="false" customHeight="true" outlineLevel="0" collapsed="false">
      <c r="A113" s="12"/>
      <c r="B113" s="67" t="n">
        <f aca="false">B112+1</f>
        <v>69</v>
      </c>
      <c r="C113" s="68"/>
      <c r="D113" s="68"/>
      <c r="E113" s="68"/>
      <c r="F113" s="68"/>
      <c r="G113" s="68"/>
      <c r="H113" s="68"/>
      <c r="I113" s="68"/>
      <c r="J113" s="68"/>
      <c r="K113" s="68"/>
      <c r="L113" s="68"/>
      <c r="M113" s="69"/>
      <c r="N113" s="69"/>
      <c r="O113" s="69"/>
      <c r="P113" s="69"/>
      <c r="Q113" s="69"/>
      <c r="R113" s="61"/>
      <c r="S113" s="61"/>
      <c r="T113" s="61"/>
      <c r="U113" s="61"/>
      <c r="V113" s="61"/>
      <c r="W113" s="62"/>
      <c r="X113" s="63"/>
      <c r="Y113" s="70"/>
      <c r="Z113" s="65" t="e">
        <f aca="false">IFERROR(VLOOKUP(Y113,))</f>
        <v>#VALUE!</v>
      </c>
      <c r="AA113" s="66"/>
      <c r="AC113" s="4" t="e">
        <f aca="false">VLOOKUP(Y113,)</f>
        <v>#VALUE!</v>
      </c>
    </row>
    <row r="114" customFormat="false" ht="33.95" hidden="false" customHeight="true" outlineLevel="0" collapsed="false">
      <c r="A114" s="12"/>
      <c r="B114" s="67" t="n">
        <f aca="false">B113+1</f>
        <v>70</v>
      </c>
      <c r="C114" s="68"/>
      <c r="D114" s="68"/>
      <c r="E114" s="68"/>
      <c r="F114" s="68"/>
      <c r="G114" s="68"/>
      <c r="H114" s="68"/>
      <c r="I114" s="68"/>
      <c r="J114" s="68"/>
      <c r="K114" s="68"/>
      <c r="L114" s="68"/>
      <c r="M114" s="69"/>
      <c r="N114" s="69"/>
      <c r="O114" s="69"/>
      <c r="P114" s="69"/>
      <c r="Q114" s="69"/>
      <c r="R114" s="61"/>
      <c r="S114" s="61"/>
      <c r="T114" s="61"/>
      <c r="U114" s="61"/>
      <c r="V114" s="61"/>
      <c r="W114" s="62"/>
      <c r="X114" s="63"/>
      <c r="Y114" s="70"/>
      <c r="Z114" s="65" t="e">
        <f aca="false">IFERROR(VLOOKUP(Y114,))</f>
        <v>#VALUE!</v>
      </c>
      <c r="AA114" s="66"/>
      <c r="AC114" s="4" t="e">
        <f aca="false">VLOOKUP(Y114,)</f>
        <v>#VALUE!</v>
      </c>
    </row>
    <row r="115" customFormat="false" ht="33.95" hidden="false" customHeight="true" outlineLevel="0" collapsed="false">
      <c r="A115" s="12"/>
      <c r="B115" s="67" t="n">
        <f aca="false">B114+1</f>
        <v>71</v>
      </c>
      <c r="C115" s="68"/>
      <c r="D115" s="68"/>
      <c r="E115" s="68"/>
      <c r="F115" s="68"/>
      <c r="G115" s="68"/>
      <c r="H115" s="68"/>
      <c r="I115" s="68"/>
      <c r="J115" s="68"/>
      <c r="K115" s="68"/>
      <c r="L115" s="68"/>
      <c r="M115" s="69"/>
      <c r="N115" s="69"/>
      <c r="O115" s="69"/>
      <c r="P115" s="69"/>
      <c r="Q115" s="69"/>
      <c r="R115" s="61"/>
      <c r="S115" s="61"/>
      <c r="T115" s="61"/>
      <c r="U115" s="61"/>
      <c r="V115" s="61"/>
      <c r="W115" s="62"/>
      <c r="X115" s="63"/>
      <c r="Y115" s="70"/>
      <c r="Z115" s="65" t="e">
        <f aca="false">IFERROR(VLOOKUP(Y115,))</f>
        <v>#VALUE!</v>
      </c>
      <c r="AA115" s="66"/>
      <c r="AC115" s="4" t="e">
        <f aca="false">VLOOKUP(Y115,)</f>
        <v>#VALUE!</v>
      </c>
    </row>
    <row r="116" customFormat="false" ht="33.95" hidden="false" customHeight="true" outlineLevel="0" collapsed="false">
      <c r="A116" s="12"/>
      <c r="B116" s="67" t="n">
        <f aca="false">B115+1</f>
        <v>72</v>
      </c>
      <c r="C116" s="68"/>
      <c r="D116" s="68"/>
      <c r="E116" s="68"/>
      <c r="F116" s="68"/>
      <c r="G116" s="68"/>
      <c r="H116" s="68"/>
      <c r="I116" s="68"/>
      <c r="J116" s="68"/>
      <c r="K116" s="68"/>
      <c r="L116" s="68"/>
      <c r="M116" s="69"/>
      <c r="N116" s="69"/>
      <c r="O116" s="69"/>
      <c r="P116" s="69"/>
      <c r="Q116" s="69"/>
      <c r="R116" s="61"/>
      <c r="S116" s="61"/>
      <c r="T116" s="61"/>
      <c r="U116" s="61"/>
      <c r="V116" s="61"/>
      <c r="W116" s="62"/>
      <c r="X116" s="63"/>
      <c r="Y116" s="70"/>
      <c r="Z116" s="65" t="e">
        <f aca="false">IFERROR(VLOOKUP(Y116,))</f>
        <v>#VALUE!</v>
      </c>
      <c r="AA116" s="66"/>
      <c r="AC116" s="4" t="e">
        <f aca="false">VLOOKUP(Y116,)</f>
        <v>#VALUE!</v>
      </c>
    </row>
    <row r="117" customFormat="false" ht="33.95" hidden="false" customHeight="true" outlineLevel="0" collapsed="false">
      <c r="A117" s="12"/>
      <c r="B117" s="67" t="n">
        <f aca="false">B116+1</f>
        <v>73</v>
      </c>
      <c r="C117" s="68"/>
      <c r="D117" s="68"/>
      <c r="E117" s="68"/>
      <c r="F117" s="68"/>
      <c r="G117" s="68"/>
      <c r="H117" s="68"/>
      <c r="I117" s="68"/>
      <c r="J117" s="68"/>
      <c r="K117" s="68"/>
      <c r="L117" s="68"/>
      <c r="M117" s="69"/>
      <c r="N117" s="69"/>
      <c r="O117" s="69"/>
      <c r="P117" s="69"/>
      <c r="Q117" s="69"/>
      <c r="R117" s="61"/>
      <c r="S117" s="61"/>
      <c r="T117" s="61"/>
      <c r="U117" s="61"/>
      <c r="V117" s="61"/>
      <c r="W117" s="62"/>
      <c r="X117" s="63"/>
      <c r="Y117" s="70"/>
      <c r="Z117" s="65" t="e">
        <f aca="false">IFERROR(VLOOKUP(Y117,))</f>
        <v>#VALUE!</v>
      </c>
      <c r="AA117" s="66"/>
      <c r="AC117" s="4" t="e">
        <f aca="false">VLOOKUP(Y117,)</f>
        <v>#VALUE!</v>
      </c>
    </row>
    <row r="118" customFormat="false" ht="33.95" hidden="false" customHeight="true" outlineLevel="0" collapsed="false">
      <c r="A118" s="12"/>
      <c r="B118" s="67" t="n">
        <f aca="false">B117+1</f>
        <v>74</v>
      </c>
      <c r="C118" s="68"/>
      <c r="D118" s="68"/>
      <c r="E118" s="68"/>
      <c r="F118" s="68"/>
      <c r="G118" s="68"/>
      <c r="H118" s="68"/>
      <c r="I118" s="68"/>
      <c r="J118" s="68"/>
      <c r="K118" s="68"/>
      <c r="L118" s="68"/>
      <c r="M118" s="69"/>
      <c r="N118" s="69"/>
      <c r="O118" s="69"/>
      <c r="P118" s="69"/>
      <c r="Q118" s="69"/>
      <c r="R118" s="61"/>
      <c r="S118" s="61"/>
      <c r="T118" s="61"/>
      <c r="U118" s="61"/>
      <c r="V118" s="61"/>
      <c r="W118" s="62"/>
      <c r="X118" s="63"/>
      <c r="Y118" s="70"/>
      <c r="Z118" s="65" t="e">
        <f aca="false">IFERROR(VLOOKUP(Y118,))</f>
        <v>#VALUE!</v>
      </c>
      <c r="AA118" s="66"/>
      <c r="AC118" s="4" t="e">
        <f aca="false">VLOOKUP(Y118,)</f>
        <v>#VALUE!</v>
      </c>
    </row>
    <row r="119" customFormat="false" ht="33.95" hidden="false" customHeight="true" outlineLevel="0" collapsed="false">
      <c r="A119" s="12"/>
      <c r="B119" s="67" t="n">
        <f aca="false">B118+1</f>
        <v>75</v>
      </c>
      <c r="C119" s="68"/>
      <c r="D119" s="68"/>
      <c r="E119" s="68"/>
      <c r="F119" s="68"/>
      <c r="G119" s="68"/>
      <c r="H119" s="68"/>
      <c r="I119" s="68"/>
      <c r="J119" s="68"/>
      <c r="K119" s="68"/>
      <c r="L119" s="68"/>
      <c r="M119" s="69"/>
      <c r="N119" s="69"/>
      <c r="O119" s="69"/>
      <c r="P119" s="69"/>
      <c r="Q119" s="69"/>
      <c r="R119" s="61"/>
      <c r="S119" s="61"/>
      <c r="T119" s="61"/>
      <c r="U119" s="61"/>
      <c r="V119" s="61"/>
      <c r="W119" s="62"/>
      <c r="X119" s="63"/>
      <c r="Y119" s="70"/>
      <c r="Z119" s="65" t="e">
        <f aca="false">IFERROR(VLOOKUP(Y119,))</f>
        <v>#VALUE!</v>
      </c>
      <c r="AA119" s="66"/>
      <c r="AC119" s="4" t="e">
        <f aca="false">VLOOKUP(Y119,)</f>
        <v>#VALUE!</v>
      </c>
    </row>
    <row r="120" customFormat="false" ht="33.95" hidden="false" customHeight="true" outlineLevel="0" collapsed="false">
      <c r="A120" s="12"/>
      <c r="B120" s="67" t="n">
        <f aca="false">B119+1</f>
        <v>76</v>
      </c>
      <c r="C120" s="68"/>
      <c r="D120" s="68"/>
      <c r="E120" s="68"/>
      <c r="F120" s="68"/>
      <c r="G120" s="68"/>
      <c r="H120" s="68"/>
      <c r="I120" s="68"/>
      <c r="J120" s="68"/>
      <c r="K120" s="68"/>
      <c r="L120" s="68"/>
      <c r="M120" s="69"/>
      <c r="N120" s="69"/>
      <c r="O120" s="69"/>
      <c r="P120" s="69"/>
      <c r="Q120" s="69"/>
      <c r="R120" s="61"/>
      <c r="S120" s="61"/>
      <c r="T120" s="61"/>
      <c r="U120" s="61"/>
      <c r="V120" s="61"/>
      <c r="W120" s="62"/>
      <c r="X120" s="63"/>
      <c r="Y120" s="70"/>
      <c r="Z120" s="65" t="e">
        <f aca="false">IFERROR(VLOOKUP(Y120,))</f>
        <v>#VALUE!</v>
      </c>
      <c r="AA120" s="66"/>
      <c r="AC120" s="4" t="e">
        <f aca="false">VLOOKUP(Y120,)</f>
        <v>#VALUE!</v>
      </c>
    </row>
    <row r="121" customFormat="false" ht="33.95" hidden="false" customHeight="true" outlineLevel="0" collapsed="false">
      <c r="A121" s="12"/>
      <c r="B121" s="67" t="n">
        <f aca="false">B120+1</f>
        <v>77</v>
      </c>
      <c r="C121" s="68"/>
      <c r="D121" s="68"/>
      <c r="E121" s="68"/>
      <c r="F121" s="68"/>
      <c r="G121" s="68"/>
      <c r="H121" s="68"/>
      <c r="I121" s="68"/>
      <c r="J121" s="68"/>
      <c r="K121" s="68"/>
      <c r="L121" s="68"/>
      <c r="M121" s="69"/>
      <c r="N121" s="69"/>
      <c r="O121" s="69"/>
      <c r="P121" s="69"/>
      <c r="Q121" s="69"/>
      <c r="R121" s="61"/>
      <c r="S121" s="61"/>
      <c r="T121" s="61"/>
      <c r="U121" s="61"/>
      <c r="V121" s="61"/>
      <c r="W121" s="62"/>
      <c r="X121" s="63"/>
      <c r="Y121" s="70"/>
      <c r="Z121" s="65" t="e">
        <f aca="false">IFERROR(VLOOKUP(Y121,))</f>
        <v>#VALUE!</v>
      </c>
      <c r="AA121" s="66"/>
      <c r="AC121" s="4" t="e">
        <f aca="false">VLOOKUP(Y121,)</f>
        <v>#VALUE!</v>
      </c>
    </row>
    <row r="122" customFormat="false" ht="33.95" hidden="false" customHeight="true" outlineLevel="0" collapsed="false">
      <c r="A122" s="12"/>
      <c r="B122" s="67" t="n">
        <f aca="false">B121+1</f>
        <v>78</v>
      </c>
      <c r="C122" s="68"/>
      <c r="D122" s="68"/>
      <c r="E122" s="68"/>
      <c r="F122" s="68"/>
      <c r="G122" s="68"/>
      <c r="H122" s="68"/>
      <c r="I122" s="68"/>
      <c r="J122" s="68"/>
      <c r="K122" s="68"/>
      <c r="L122" s="68"/>
      <c r="M122" s="69"/>
      <c r="N122" s="69"/>
      <c r="O122" s="69"/>
      <c r="P122" s="69"/>
      <c r="Q122" s="69"/>
      <c r="R122" s="61"/>
      <c r="S122" s="61"/>
      <c r="T122" s="61"/>
      <c r="U122" s="61"/>
      <c r="V122" s="61"/>
      <c r="W122" s="62"/>
      <c r="X122" s="63"/>
      <c r="Y122" s="70"/>
      <c r="Z122" s="65" t="e">
        <f aca="false">IFERROR(VLOOKUP(Y122,))</f>
        <v>#VALUE!</v>
      </c>
      <c r="AA122" s="66"/>
      <c r="AC122" s="4" t="e">
        <f aca="false">VLOOKUP(Y122,)</f>
        <v>#VALUE!</v>
      </c>
    </row>
    <row r="123" customFormat="false" ht="33.95" hidden="false" customHeight="true" outlineLevel="0" collapsed="false">
      <c r="A123" s="12"/>
      <c r="B123" s="67" t="n">
        <f aca="false">B122+1</f>
        <v>79</v>
      </c>
      <c r="C123" s="68"/>
      <c r="D123" s="68"/>
      <c r="E123" s="68"/>
      <c r="F123" s="68"/>
      <c r="G123" s="68"/>
      <c r="H123" s="68"/>
      <c r="I123" s="68"/>
      <c r="J123" s="68"/>
      <c r="K123" s="68"/>
      <c r="L123" s="68"/>
      <c r="M123" s="69"/>
      <c r="N123" s="69"/>
      <c r="O123" s="69"/>
      <c r="P123" s="69"/>
      <c r="Q123" s="69"/>
      <c r="R123" s="61"/>
      <c r="S123" s="61"/>
      <c r="T123" s="61"/>
      <c r="U123" s="61"/>
      <c r="V123" s="61"/>
      <c r="W123" s="62"/>
      <c r="X123" s="63"/>
      <c r="Y123" s="70"/>
      <c r="Z123" s="65" t="e">
        <f aca="false">IFERROR(VLOOKUP(Y123,))</f>
        <v>#VALUE!</v>
      </c>
      <c r="AA123" s="66"/>
      <c r="AC123" s="4" t="e">
        <f aca="false">VLOOKUP(Y123,)</f>
        <v>#VALUE!</v>
      </c>
    </row>
    <row r="124" customFormat="false" ht="33.95" hidden="false" customHeight="true" outlineLevel="0" collapsed="false">
      <c r="A124" s="12"/>
      <c r="B124" s="67" t="n">
        <f aca="false">B123+1</f>
        <v>80</v>
      </c>
      <c r="C124" s="68"/>
      <c r="D124" s="68"/>
      <c r="E124" s="68"/>
      <c r="F124" s="68"/>
      <c r="G124" s="68"/>
      <c r="H124" s="68"/>
      <c r="I124" s="68"/>
      <c r="J124" s="68"/>
      <c r="K124" s="68"/>
      <c r="L124" s="68"/>
      <c r="M124" s="69"/>
      <c r="N124" s="69"/>
      <c r="O124" s="69"/>
      <c r="P124" s="69"/>
      <c r="Q124" s="69"/>
      <c r="R124" s="61"/>
      <c r="S124" s="61"/>
      <c r="T124" s="61"/>
      <c r="U124" s="61"/>
      <c r="V124" s="61"/>
      <c r="W124" s="62"/>
      <c r="X124" s="63"/>
      <c r="Y124" s="70"/>
      <c r="Z124" s="65" t="e">
        <f aca="false">IFERROR(VLOOKUP(Y124,))</f>
        <v>#VALUE!</v>
      </c>
      <c r="AA124" s="66"/>
      <c r="AC124" s="4" t="e">
        <f aca="false">VLOOKUP(Y124,)</f>
        <v>#VALUE!</v>
      </c>
    </row>
    <row r="125" customFormat="false" ht="33.95" hidden="false" customHeight="true" outlineLevel="0" collapsed="false">
      <c r="A125" s="12"/>
      <c r="B125" s="67" t="n">
        <f aca="false">B124+1</f>
        <v>81</v>
      </c>
      <c r="C125" s="68"/>
      <c r="D125" s="68"/>
      <c r="E125" s="68"/>
      <c r="F125" s="68"/>
      <c r="G125" s="68"/>
      <c r="H125" s="68"/>
      <c r="I125" s="68"/>
      <c r="J125" s="68"/>
      <c r="K125" s="68"/>
      <c r="L125" s="68"/>
      <c r="M125" s="69"/>
      <c r="N125" s="69"/>
      <c r="O125" s="69"/>
      <c r="P125" s="69"/>
      <c r="Q125" s="69"/>
      <c r="R125" s="61"/>
      <c r="S125" s="61"/>
      <c r="T125" s="61"/>
      <c r="U125" s="61"/>
      <c r="V125" s="61"/>
      <c r="W125" s="62"/>
      <c r="X125" s="63"/>
      <c r="Y125" s="70"/>
      <c r="Z125" s="65" t="e">
        <f aca="false">IFERROR(VLOOKUP(Y125,))</f>
        <v>#VALUE!</v>
      </c>
      <c r="AA125" s="66"/>
      <c r="AC125" s="4" t="e">
        <f aca="false">VLOOKUP(Y125,)</f>
        <v>#VALUE!</v>
      </c>
    </row>
    <row r="126" customFormat="false" ht="33.95" hidden="false" customHeight="true" outlineLevel="0" collapsed="false">
      <c r="A126" s="12"/>
      <c r="B126" s="67" t="n">
        <f aca="false">B125+1</f>
        <v>82</v>
      </c>
      <c r="C126" s="68"/>
      <c r="D126" s="68"/>
      <c r="E126" s="68"/>
      <c r="F126" s="68"/>
      <c r="G126" s="68"/>
      <c r="H126" s="68"/>
      <c r="I126" s="68"/>
      <c r="J126" s="68"/>
      <c r="K126" s="68"/>
      <c r="L126" s="68"/>
      <c r="M126" s="69"/>
      <c r="N126" s="69"/>
      <c r="O126" s="69"/>
      <c r="P126" s="69"/>
      <c r="Q126" s="69"/>
      <c r="R126" s="61"/>
      <c r="S126" s="61"/>
      <c r="T126" s="61"/>
      <c r="U126" s="61"/>
      <c r="V126" s="61"/>
      <c r="W126" s="62"/>
      <c r="X126" s="63"/>
      <c r="Y126" s="70"/>
      <c r="Z126" s="65" t="e">
        <f aca="false">IFERROR(VLOOKUP(Y126,))</f>
        <v>#VALUE!</v>
      </c>
      <c r="AA126" s="66"/>
      <c r="AC126" s="4" t="e">
        <f aca="false">VLOOKUP(Y126,)</f>
        <v>#VALUE!</v>
      </c>
    </row>
    <row r="127" customFormat="false" ht="33.95" hidden="false" customHeight="true" outlineLevel="0" collapsed="false">
      <c r="A127" s="12"/>
      <c r="B127" s="67" t="n">
        <f aca="false">B126+1</f>
        <v>83</v>
      </c>
      <c r="C127" s="68"/>
      <c r="D127" s="68"/>
      <c r="E127" s="68"/>
      <c r="F127" s="68"/>
      <c r="G127" s="68"/>
      <c r="H127" s="68"/>
      <c r="I127" s="68"/>
      <c r="J127" s="68"/>
      <c r="K127" s="68"/>
      <c r="L127" s="68"/>
      <c r="M127" s="69"/>
      <c r="N127" s="69"/>
      <c r="O127" s="69"/>
      <c r="P127" s="69"/>
      <c r="Q127" s="69"/>
      <c r="R127" s="61"/>
      <c r="S127" s="61"/>
      <c r="T127" s="61"/>
      <c r="U127" s="61"/>
      <c r="V127" s="61"/>
      <c r="W127" s="62"/>
      <c r="X127" s="63"/>
      <c r="Y127" s="70"/>
      <c r="Z127" s="65" t="e">
        <f aca="false">IFERROR(VLOOKUP(Y127,))</f>
        <v>#VALUE!</v>
      </c>
      <c r="AA127" s="66"/>
      <c r="AC127" s="4" t="e">
        <f aca="false">VLOOKUP(Y127,)</f>
        <v>#VALUE!</v>
      </c>
    </row>
    <row r="128" customFormat="false" ht="33.95" hidden="false" customHeight="true" outlineLevel="0" collapsed="false">
      <c r="A128" s="12"/>
      <c r="B128" s="67" t="n">
        <f aca="false">B127+1</f>
        <v>84</v>
      </c>
      <c r="C128" s="68"/>
      <c r="D128" s="68"/>
      <c r="E128" s="68"/>
      <c r="F128" s="68"/>
      <c r="G128" s="68"/>
      <c r="H128" s="68"/>
      <c r="I128" s="68"/>
      <c r="J128" s="68"/>
      <c r="K128" s="68"/>
      <c r="L128" s="68"/>
      <c r="M128" s="69"/>
      <c r="N128" s="69"/>
      <c r="O128" s="69"/>
      <c r="P128" s="69"/>
      <c r="Q128" s="69"/>
      <c r="R128" s="61"/>
      <c r="S128" s="61"/>
      <c r="T128" s="61"/>
      <c r="U128" s="61"/>
      <c r="V128" s="61"/>
      <c r="W128" s="62"/>
      <c r="X128" s="63"/>
      <c r="Y128" s="70"/>
      <c r="Z128" s="65" t="e">
        <f aca="false">IFERROR(VLOOKUP(Y128,))</f>
        <v>#VALUE!</v>
      </c>
      <c r="AA128" s="66"/>
      <c r="AC128" s="4" t="e">
        <f aca="false">VLOOKUP(Y128,)</f>
        <v>#VALUE!</v>
      </c>
    </row>
    <row r="129" customFormat="false" ht="33.95" hidden="false" customHeight="true" outlineLevel="0" collapsed="false">
      <c r="A129" s="12"/>
      <c r="B129" s="67" t="n">
        <f aca="false">B128+1</f>
        <v>85</v>
      </c>
      <c r="C129" s="68"/>
      <c r="D129" s="68"/>
      <c r="E129" s="68"/>
      <c r="F129" s="68"/>
      <c r="G129" s="68"/>
      <c r="H129" s="68"/>
      <c r="I129" s="68"/>
      <c r="J129" s="68"/>
      <c r="K129" s="68"/>
      <c r="L129" s="68"/>
      <c r="M129" s="69"/>
      <c r="N129" s="69"/>
      <c r="O129" s="69"/>
      <c r="P129" s="69"/>
      <c r="Q129" s="69"/>
      <c r="R129" s="61"/>
      <c r="S129" s="61"/>
      <c r="T129" s="61"/>
      <c r="U129" s="61"/>
      <c r="V129" s="61"/>
      <c r="W129" s="62"/>
      <c r="X129" s="63"/>
      <c r="Y129" s="70"/>
      <c r="Z129" s="65" t="e">
        <f aca="false">IFERROR(VLOOKUP(Y129,))</f>
        <v>#VALUE!</v>
      </c>
      <c r="AA129" s="66"/>
      <c r="AC129" s="4" t="e">
        <f aca="false">VLOOKUP(Y129,)</f>
        <v>#VALUE!</v>
      </c>
    </row>
    <row r="130" customFormat="false" ht="33.95" hidden="false" customHeight="true" outlineLevel="0" collapsed="false">
      <c r="A130" s="12"/>
      <c r="B130" s="67" t="n">
        <f aca="false">B129+1</f>
        <v>86</v>
      </c>
      <c r="C130" s="68"/>
      <c r="D130" s="68"/>
      <c r="E130" s="68"/>
      <c r="F130" s="68"/>
      <c r="G130" s="68"/>
      <c r="H130" s="68"/>
      <c r="I130" s="68"/>
      <c r="J130" s="68"/>
      <c r="K130" s="68"/>
      <c r="L130" s="68"/>
      <c r="M130" s="69"/>
      <c r="N130" s="69"/>
      <c r="O130" s="69"/>
      <c r="P130" s="69"/>
      <c r="Q130" s="69"/>
      <c r="R130" s="61"/>
      <c r="S130" s="61"/>
      <c r="T130" s="61"/>
      <c r="U130" s="61"/>
      <c r="V130" s="61"/>
      <c r="W130" s="62"/>
      <c r="X130" s="63"/>
      <c r="Y130" s="70"/>
      <c r="Z130" s="65" t="e">
        <f aca="false">IFERROR(VLOOKUP(Y130,))</f>
        <v>#VALUE!</v>
      </c>
      <c r="AA130" s="66"/>
      <c r="AC130" s="4" t="e">
        <f aca="false">VLOOKUP(Y130,)</f>
        <v>#VALUE!</v>
      </c>
    </row>
    <row r="131" customFormat="false" ht="33.95" hidden="false" customHeight="true" outlineLevel="0" collapsed="false">
      <c r="A131" s="12"/>
      <c r="B131" s="67" t="n">
        <f aca="false">B130+1</f>
        <v>87</v>
      </c>
      <c r="C131" s="68"/>
      <c r="D131" s="68"/>
      <c r="E131" s="68"/>
      <c r="F131" s="68"/>
      <c r="G131" s="68"/>
      <c r="H131" s="68"/>
      <c r="I131" s="68"/>
      <c r="J131" s="68"/>
      <c r="K131" s="68"/>
      <c r="L131" s="68"/>
      <c r="M131" s="69"/>
      <c r="N131" s="69"/>
      <c r="O131" s="69"/>
      <c r="P131" s="69"/>
      <c r="Q131" s="69"/>
      <c r="R131" s="61"/>
      <c r="S131" s="61"/>
      <c r="T131" s="61"/>
      <c r="U131" s="61"/>
      <c r="V131" s="61"/>
      <c r="W131" s="62"/>
      <c r="X131" s="63"/>
      <c r="Y131" s="70"/>
      <c r="Z131" s="65" t="e">
        <f aca="false">IFERROR(VLOOKUP(Y131,))</f>
        <v>#VALUE!</v>
      </c>
      <c r="AA131" s="66"/>
      <c r="AC131" s="4" t="e">
        <f aca="false">VLOOKUP(Y131,)</f>
        <v>#VALUE!</v>
      </c>
    </row>
    <row r="132" customFormat="false" ht="33.95" hidden="false" customHeight="true" outlineLevel="0" collapsed="false">
      <c r="A132" s="12"/>
      <c r="B132" s="67" t="n">
        <f aca="false">B131+1</f>
        <v>88</v>
      </c>
      <c r="C132" s="68"/>
      <c r="D132" s="68"/>
      <c r="E132" s="68"/>
      <c r="F132" s="68"/>
      <c r="G132" s="68"/>
      <c r="H132" s="68"/>
      <c r="I132" s="68"/>
      <c r="J132" s="68"/>
      <c r="K132" s="68"/>
      <c r="L132" s="68"/>
      <c r="M132" s="69"/>
      <c r="N132" s="69"/>
      <c r="O132" s="69"/>
      <c r="P132" s="69"/>
      <c r="Q132" s="69"/>
      <c r="R132" s="61"/>
      <c r="S132" s="61"/>
      <c r="T132" s="61"/>
      <c r="U132" s="61"/>
      <c r="V132" s="61"/>
      <c r="W132" s="62"/>
      <c r="X132" s="63"/>
      <c r="Y132" s="70"/>
      <c r="Z132" s="65" t="e">
        <f aca="false">IFERROR(VLOOKUP(Y132,))</f>
        <v>#VALUE!</v>
      </c>
      <c r="AA132" s="66"/>
      <c r="AC132" s="4" t="e">
        <f aca="false">VLOOKUP(Y132,)</f>
        <v>#VALUE!</v>
      </c>
    </row>
    <row r="133" customFormat="false" ht="33.95" hidden="false" customHeight="true" outlineLevel="0" collapsed="false">
      <c r="A133" s="12"/>
      <c r="B133" s="67" t="n">
        <f aca="false">B132+1</f>
        <v>89</v>
      </c>
      <c r="C133" s="68"/>
      <c r="D133" s="68"/>
      <c r="E133" s="68"/>
      <c r="F133" s="68"/>
      <c r="G133" s="68"/>
      <c r="H133" s="68"/>
      <c r="I133" s="68"/>
      <c r="J133" s="68"/>
      <c r="K133" s="68"/>
      <c r="L133" s="68"/>
      <c r="M133" s="69"/>
      <c r="N133" s="69"/>
      <c r="O133" s="69"/>
      <c r="P133" s="69"/>
      <c r="Q133" s="69"/>
      <c r="R133" s="61"/>
      <c r="S133" s="61"/>
      <c r="T133" s="61"/>
      <c r="U133" s="61"/>
      <c r="V133" s="61"/>
      <c r="W133" s="62"/>
      <c r="X133" s="63"/>
      <c r="Y133" s="70"/>
      <c r="Z133" s="65" t="e">
        <f aca="false">IFERROR(VLOOKUP(Y133,))</f>
        <v>#VALUE!</v>
      </c>
      <c r="AA133" s="66"/>
      <c r="AC133" s="4" t="e">
        <f aca="false">VLOOKUP(Y133,)</f>
        <v>#VALUE!</v>
      </c>
    </row>
    <row r="134" customFormat="false" ht="33.95" hidden="false" customHeight="true" outlineLevel="0" collapsed="false">
      <c r="A134" s="12"/>
      <c r="B134" s="67" t="n">
        <f aca="false">B133+1</f>
        <v>90</v>
      </c>
      <c r="C134" s="68"/>
      <c r="D134" s="68"/>
      <c r="E134" s="68"/>
      <c r="F134" s="68"/>
      <c r="G134" s="68"/>
      <c r="H134" s="68"/>
      <c r="I134" s="68"/>
      <c r="J134" s="68"/>
      <c r="K134" s="68"/>
      <c r="L134" s="68"/>
      <c r="M134" s="69"/>
      <c r="N134" s="69"/>
      <c r="O134" s="69"/>
      <c r="P134" s="69"/>
      <c r="Q134" s="69"/>
      <c r="R134" s="61"/>
      <c r="S134" s="61"/>
      <c r="T134" s="61"/>
      <c r="U134" s="61"/>
      <c r="V134" s="61"/>
      <c r="W134" s="62"/>
      <c r="X134" s="63"/>
      <c r="Y134" s="70"/>
      <c r="Z134" s="65" t="e">
        <f aca="false">IFERROR(VLOOKUP(Y134,))</f>
        <v>#VALUE!</v>
      </c>
      <c r="AA134" s="66"/>
      <c r="AC134" s="4" t="e">
        <f aca="false">VLOOKUP(Y134,)</f>
        <v>#VALUE!</v>
      </c>
    </row>
    <row r="135" customFormat="false" ht="33.95" hidden="false" customHeight="true" outlineLevel="0" collapsed="false">
      <c r="A135" s="12"/>
      <c r="B135" s="67" t="n">
        <f aca="false">B134+1</f>
        <v>91</v>
      </c>
      <c r="C135" s="68"/>
      <c r="D135" s="68"/>
      <c r="E135" s="68"/>
      <c r="F135" s="68"/>
      <c r="G135" s="68"/>
      <c r="H135" s="68"/>
      <c r="I135" s="68"/>
      <c r="J135" s="68"/>
      <c r="K135" s="68"/>
      <c r="L135" s="68"/>
      <c r="M135" s="69"/>
      <c r="N135" s="69"/>
      <c r="O135" s="69"/>
      <c r="P135" s="69"/>
      <c r="Q135" s="69"/>
      <c r="R135" s="61"/>
      <c r="S135" s="61"/>
      <c r="T135" s="61"/>
      <c r="U135" s="61"/>
      <c r="V135" s="61"/>
      <c r="W135" s="62"/>
      <c r="X135" s="63"/>
      <c r="Y135" s="70"/>
      <c r="Z135" s="65" t="e">
        <f aca="false">IFERROR(VLOOKUP(Y135,))</f>
        <v>#VALUE!</v>
      </c>
      <c r="AA135" s="66"/>
      <c r="AC135" s="4" t="e">
        <f aca="false">VLOOKUP(Y135,)</f>
        <v>#VALUE!</v>
      </c>
    </row>
    <row r="136" customFormat="false" ht="33.95" hidden="false" customHeight="true" outlineLevel="0" collapsed="false">
      <c r="A136" s="12"/>
      <c r="B136" s="67" t="n">
        <f aca="false">B135+1</f>
        <v>92</v>
      </c>
      <c r="C136" s="68"/>
      <c r="D136" s="68"/>
      <c r="E136" s="68"/>
      <c r="F136" s="68"/>
      <c r="G136" s="68"/>
      <c r="H136" s="68"/>
      <c r="I136" s="68"/>
      <c r="J136" s="68"/>
      <c r="K136" s="68"/>
      <c r="L136" s="68"/>
      <c r="M136" s="69"/>
      <c r="N136" s="69"/>
      <c r="O136" s="69"/>
      <c r="P136" s="69"/>
      <c r="Q136" s="69"/>
      <c r="R136" s="61"/>
      <c r="S136" s="61"/>
      <c r="T136" s="61"/>
      <c r="U136" s="61"/>
      <c r="V136" s="61"/>
      <c r="W136" s="62"/>
      <c r="X136" s="63"/>
      <c r="Y136" s="70"/>
      <c r="Z136" s="65" t="e">
        <f aca="false">IFERROR(VLOOKUP(Y136,))</f>
        <v>#VALUE!</v>
      </c>
      <c r="AA136" s="66"/>
      <c r="AC136" s="4" t="e">
        <f aca="false">VLOOKUP(Y136,)</f>
        <v>#VALUE!</v>
      </c>
    </row>
    <row r="137" customFormat="false" ht="33.95" hidden="false" customHeight="true" outlineLevel="0" collapsed="false">
      <c r="A137" s="12"/>
      <c r="B137" s="67" t="n">
        <f aca="false">B136+1</f>
        <v>93</v>
      </c>
      <c r="C137" s="68"/>
      <c r="D137" s="68"/>
      <c r="E137" s="68"/>
      <c r="F137" s="68"/>
      <c r="G137" s="68"/>
      <c r="H137" s="68"/>
      <c r="I137" s="68"/>
      <c r="J137" s="68"/>
      <c r="K137" s="68"/>
      <c r="L137" s="68"/>
      <c r="M137" s="69"/>
      <c r="N137" s="69"/>
      <c r="O137" s="69"/>
      <c r="P137" s="69"/>
      <c r="Q137" s="69"/>
      <c r="R137" s="61"/>
      <c r="S137" s="61"/>
      <c r="T137" s="61"/>
      <c r="U137" s="61"/>
      <c r="V137" s="61"/>
      <c r="W137" s="62"/>
      <c r="X137" s="63"/>
      <c r="Y137" s="70"/>
      <c r="Z137" s="65" t="e">
        <f aca="false">IFERROR(VLOOKUP(Y137,))</f>
        <v>#VALUE!</v>
      </c>
      <c r="AA137" s="66"/>
      <c r="AC137" s="4" t="e">
        <f aca="false">VLOOKUP(Y137,)</f>
        <v>#VALUE!</v>
      </c>
    </row>
    <row r="138" customFormat="false" ht="33.95" hidden="false" customHeight="true" outlineLevel="0" collapsed="false">
      <c r="A138" s="12"/>
      <c r="B138" s="67" t="n">
        <f aca="false">B137+1</f>
        <v>94</v>
      </c>
      <c r="C138" s="68"/>
      <c r="D138" s="68"/>
      <c r="E138" s="68"/>
      <c r="F138" s="68"/>
      <c r="G138" s="68"/>
      <c r="H138" s="68"/>
      <c r="I138" s="68"/>
      <c r="J138" s="68"/>
      <c r="K138" s="68"/>
      <c r="L138" s="68"/>
      <c r="M138" s="69"/>
      <c r="N138" s="69"/>
      <c r="O138" s="69"/>
      <c r="P138" s="69"/>
      <c r="Q138" s="69"/>
      <c r="R138" s="61"/>
      <c r="S138" s="61"/>
      <c r="T138" s="61"/>
      <c r="U138" s="61"/>
      <c r="V138" s="61"/>
      <c r="W138" s="62"/>
      <c r="X138" s="63"/>
      <c r="Y138" s="70"/>
      <c r="Z138" s="65" t="e">
        <f aca="false">IFERROR(VLOOKUP(Y138,))</f>
        <v>#VALUE!</v>
      </c>
      <c r="AA138" s="66"/>
      <c r="AC138" s="4" t="e">
        <f aca="false">VLOOKUP(Y138,)</f>
        <v>#VALUE!</v>
      </c>
    </row>
    <row r="139" customFormat="false" ht="33.95" hidden="false" customHeight="true" outlineLevel="0" collapsed="false">
      <c r="A139" s="12"/>
      <c r="B139" s="67" t="n">
        <f aca="false">B138+1</f>
        <v>95</v>
      </c>
      <c r="C139" s="68"/>
      <c r="D139" s="68"/>
      <c r="E139" s="68"/>
      <c r="F139" s="68"/>
      <c r="G139" s="68"/>
      <c r="H139" s="68"/>
      <c r="I139" s="68"/>
      <c r="J139" s="68"/>
      <c r="K139" s="68"/>
      <c r="L139" s="68"/>
      <c r="M139" s="69"/>
      <c r="N139" s="69"/>
      <c r="O139" s="69"/>
      <c r="P139" s="69"/>
      <c r="Q139" s="69"/>
      <c r="R139" s="61"/>
      <c r="S139" s="61"/>
      <c r="T139" s="61"/>
      <c r="U139" s="61"/>
      <c r="V139" s="61"/>
      <c r="W139" s="62"/>
      <c r="X139" s="63"/>
      <c r="Y139" s="70"/>
      <c r="Z139" s="65" t="e">
        <f aca="false">IFERROR(VLOOKUP(Y139,))</f>
        <v>#VALUE!</v>
      </c>
      <c r="AA139" s="66"/>
      <c r="AC139" s="4" t="e">
        <f aca="false">VLOOKUP(Y139,)</f>
        <v>#VALUE!</v>
      </c>
    </row>
    <row r="140" customFormat="false" ht="33.95" hidden="false" customHeight="true" outlineLevel="0" collapsed="false">
      <c r="A140" s="12"/>
      <c r="B140" s="67" t="n">
        <f aca="false">B139+1</f>
        <v>96</v>
      </c>
      <c r="C140" s="68"/>
      <c r="D140" s="68"/>
      <c r="E140" s="68"/>
      <c r="F140" s="68"/>
      <c r="G140" s="68"/>
      <c r="H140" s="68"/>
      <c r="I140" s="68"/>
      <c r="J140" s="68"/>
      <c r="K140" s="68"/>
      <c r="L140" s="68"/>
      <c r="M140" s="69"/>
      <c r="N140" s="69"/>
      <c r="O140" s="69"/>
      <c r="P140" s="69"/>
      <c r="Q140" s="69"/>
      <c r="R140" s="61"/>
      <c r="S140" s="61"/>
      <c r="T140" s="61"/>
      <c r="U140" s="61"/>
      <c r="V140" s="61"/>
      <c r="W140" s="62"/>
      <c r="X140" s="63"/>
      <c r="Y140" s="70"/>
      <c r="Z140" s="65" t="e">
        <f aca="false">IFERROR(VLOOKUP(Y140,))</f>
        <v>#VALUE!</v>
      </c>
      <c r="AA140" s="66"/>
      <c r="AC140" s="4" t="e">
        <f aca="false">VLOOKUP(Y140,)</f>
        <v>#VALUE!</v>
      </c>
    </row>
    <row r="141" customFormat="false" ht="33.95" hidden="false" customHeight="true" outlineLevel="0" collapsed="false">
      <c r="A141" s="12"/>
      <c r="B141" s="67" t="n">
        <f aca="false">B140+1</f>
        <v>97</v>
      </c>
      <c r="C141" s="68"/>
      <c r="D141" s="68"/>
      <c r="E141" s="68"/>
      <c r="F141" s="68"/>
      <c r="G141" s="68"/>
      <c r="H141" s="68"/>
      <c r="I141" s="68"/>
      <c r="J141" s="68"/>
      <c r="K141" s="68"/>
      <c r="L141" s="68"/>
      <c r="M141" s="69"/>
      <c r="N141" s="69"/>
      <c r="O141" s="69"/>
      <c r="P141" s="69"/>
      <c r="Q141" s="69"/>
      <c r="R141" s="61"/>
      <c r="S141" s="61"/>
      <c r="T141" s="61"/>
      <c r="U141" s="61"/>
      <c r="V141" s="61"/>
      <c r="W141" s="62"/>
      <c r="X141" s="63"/>
      <c r="Y141" s="70"/>
      <c r="Z141" s="65" t="e">
        <f aca="false">IFERROR(VLOOKUP(Y141,))</f>
        <v>#VALUE!</v>
      </c>
      <c r="AA141" s="66"/>
      <c r="AC141" s="4" t="e">
        <f aca="false">VLOOKUP(Y141,)</f>
        <v>#VALUE!</v>
      </c>
    </row>
    <row r="142" customFormat="false" ht="33.95" hidden="false" customHeight="true" outlineLevel="0" collapsed="false">
      <c r="A142" s="12"/>
      <c r="B142" s="67" t="n">
        <f aca="false">B141+1</f>
        <v>98</v>
      </c>
      <c r="C142" s="68"/>
      <c r="D142" s="68"/>
      <c r="E142" s="68"/>
      <c r="F142" s="68"/>
      <c r="G142" s="68"/>
      <c r="H142" s="68"/>
      <c r="I142" s="68"/>
      <c r="J142" s="68"/>
      <c r="K142" s="68"/>
      <c r="L142" s="68"/>
      <c r="M142" s="69"/>
      <c r="N142" s="69"/>
      <c r="O142" s="69"/>
      <c r="P142" s="69"/>
      <c r="Q142" s="69"/>
      <c r="R142" s="61"/>
      <c r="S142" s="61"/>
      <c r="T142" s="61"/>
      <c r="U142" s="61"/>
      <c r="V142" s="61"/>
      <c r="W142" s="62"/>
      <c r="X142" s="63"/>
      <c r="Y142" s="70"/>
      <c r="Z142" s="65" t="e">
        <f aca="false">IFERROR(VLOOKUP(Y142,))</f>
        <v>#VALUE!</v>
      </c>
      <c r="AA142" s="66"/>
      <c r="AC142" s="4" t="e">
        <f aca="false">VLOOKUP(Y142,)</f>
        <v>#VALUE!</v>
      </c>
    </row>
    <row r="143" customFormat="false" ht="33.95" hidden="false" customHeight="true" outlineLevel="0" collapsed="false">
      <c r="A143" s="12"/>
      <c r="B143" s="67" t="n">
        <f aca="false">B142+1</f>
        <v>99</v>
      </c>
      <c r="C143" s="68"/>
      <c r="D143" s="68"/>
      <c r="E143" s="68"/>
      <c r="F143" s="68"/>
      <c r="G143" s="68"/>
      <c r="H143" s="68"/>
      <c r="I143" s="68"/>
      <c r="J143" s="68"/>
      <c r="K143" s="68"/>
      <c r="L143" s="68"/>
      <c r="M143" s="69"/>
      <c r="N143" s="69"/>
      <c r="O143" s="69"/>
      <c r="P143" s="69"/>
      <c r="Q143" s="69"/>
      <c r="R143" s="61"/>
      <c r="S143" s="61"/>
      <c r="T143" s="61"/>
      <c r="U143" s="61"/>
      <c r="V143" s="61"/>
      <c r="W143" s="62"/>
      <c r="X143" s="63"/>
      <c r="Y143" s="70"/>
      <c r="Z143" s="65" t="e">
        <f aca="false">IFERROR(VLOOKUP(Y143,))</f>
        <v>#VALUE!</v>
      </c>
      <c r="AA143" s="66"/>
      <c r="AC143" s="4" t="e">
        <f aca="false">VLOOKUP(Y143,)</f>
        <v>#VALUE!</v>
      </c>
    </row>
    <row r="144" customFormat="false" ht="33.95" hidden="false" customHeight="true" outlineLevel="0" collapsed="false">
      <c r="A144" s="12"/>
      <c r="B144" s="67" t="n">
        <f aca="false">B143+1</f>
        <v>100</v>
      </c>
      <c r="C144" s="68"/>
      <c r="D144" s="68"/>
      <c r="E144" s="68"/>
      <c r="F144" s="68"/>
      <c r="G144" s="68"/>
      <c r="H144" s="68"/>
      <c r="I144" s="68"/>
      <c r="J144" s="68"/>
      <c r="K144" s="68"/>
      <c r="L144" s="68"/>
      <c r="M144" s="69"/>
      <c r="N144" s="69"/>
      <c r="O144" s="69"/>
      <c r="P144" s="69"/>
      <c r="Q144" s="69"/>
      <c r="R144" s="61"/>
      <c r="S144" s="61"/>
      <c r="T144" s="61"/>
      <c r="U144" s="61"/>
      <c r="V144" s="61"/>
      <c r="W144" s="62"/>
      <c r="X144" s="63"/>
      <c r="Y144" s="70"/>
      <c r="Z144" s="65" t="e">
        <f aca="false">IFERROR(VLOOKUP(Y144,))</f>
        <v>#VALUE!</v>
      </c>
      <c r="AA144" s="66"/>
      <c r="AC144" s="4" t="e">
        <f aca="false">VLOOKUP(Y144,)</f>
        <v>#VALUE!</v>
      </c>
    </row>
  </sheetData>
  <sheetProtection sheet="true" objects="true" scenarios="true"/>
  <mergeCells count="345">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A36:Y36"/>
    <mergeCell ref="H38:I38"/>
    <mergeCell ref="K38:L38"/>
    <mergeCell ref="H39:I39"/>
    <mergeCell ref="K39:L39"/>
    <mergeCell ref="H40:I40"/>
    <mergeCell ref="K40:L40"/>
    <mergeCell ref="H41:I41"/>
    <mergeCell ref="K41:L41"/>
    <mergeCell ref="B43:B44"/>
    <mergeCell ref="C43:L44"/>
    <mergeCell ref="M43:Q44"/>
    <mergeCell ref="R43:W43"/>
    <mergeCell ref="X43:X44"/>
    <mergeCell ref="Y43:Y44"/>
    <mergeCell ref="Z43:Z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s>
  <dataValidations count="3">
    <dataValidation allowBlank="true" error="桁数が正しくありません。10桁の介護保険事業所番号を入力してください。" operator="equal" showDropDown="false" showErrorMessage="true" showInputMessage="true" sqref="C45:L45" type="textLength">
      <formula1>10</formula1>
      <formula2>0</formula2>
    </dataValidation>
    <dataValidation allowBlank="true" operator="equal" showDropDown="false" showErrorMessage="true" showInputMessage="true" sqref="W45:W144" type="list">
      <formula1>INDIRECT(R45)</formula1>
      <formula2>0</formula2>
    </dataValidation>
    <dataValidation allowBlank="true" error="桁数が正しくありません。10桁の介護保険事業所番号を入力してください。" operator="equal" showDropDown="false" showErrorMessage="true" showInputMessage="true" sqref="C46:L144" type="textLength">
      <formula1>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1:17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2.46558704453441"/>
    <col collapsed="false" hidden="false" max="2" min="2" style="1" width="2.89068825910931"/>
    <col collapsed="false" hidden="false" max="5" min="3" style="1" width="2.46558704453441"/>
    <col collapsed="false" hidden="false" max="6" min="6" style="1" width="2.78542510121457"/>
    <col collapsed="false" hidden="false" max="7" min="7" style="1" width="2.46558704453441"/>
    <col collapsed="false" hidden="false" max="8" min="8" style="1" width="3.21457489878542"/>
    <col collapsed="false" hidden="false" max="15" min="9" style="1" width="2.46558704453441"/>
    <col collapsed="false" hidden="false" max="16" min="16" style="1" width="8.46153846153846"/>
    <col collapsed="false" hidden="false" max="17" min="17" style="1" width="5.03643724696356"/>
    <col collapsed="false" hidden="false" max="18" min="18" style="1" width="2.46558704453441"/>
    <col collapsed="false" hidden="false" max="20" min="19" style="1" width="3.42914979757085"/>
    <col collapsed="false" hidden="false" max="21" min="21" style="1" width="5.46153846153846"/>
    <col collapsed="false" hidden="false" max="22" min="22" style="1" width="3.42914979757085"/>
    <col collapsed="false" hidden="false" max="34" min="23" style="1" width="2.46558704453441"/>
    <col collapsed="false" hidden="false" max="36" min="35" style="1" width="3.42914979757085"/>
    <col collapsed="false" hidden="false" max="37" min="37" style="1" width="3.8582995951417"/>
    <col collapsed="false" hidden="false" max="38" min="38" style="1" width="2.46558704453441"/>
    <col collapsed="false" hidden="false" max="39" min="39" style="1" width="17.5668016194332"/>
    <col collapsed="false" hidden="false" max="40" min="40" style="1" width="8.89068825910931"/>
    <col collapsed="false" hidden="false" max="53" min="41" style="1" width="6.42914979757085"/>
    <col collapsed="false" hidden="false" max="54" min="54" style="1" width="2.46558704453441"/>
    <col collapsed="false" hidden="false" max="56" min="55" style="1" width="6.42914979757085"/>
    <col collapsed="false" hidden="false" max="57" min="57" style="1" width="18.5303643724696"/>
    <col collapsed="false" hidden="false" max="60" min="58" style="1" width="6.42914979757085"/>
    <col collapsed="false" hidden="false" max="1025" min="61" style="1" width="9"/>
  </cols>
  <sheetData>
    <row r="1" customFormat="false" ht="19.5" hidden="false" customHeight="true" outlineLevel="0" collapsed="false">
      <c r="A1" s="71"/>
      <c r="B1" s="72" t="s">
        <v>77</v>
      </c>
      <c r="C1" s="72"/>
      <c r="D1" s="72"/>
      <c r="E1" s="72"/>
      <c r="F1" s="72"/>
      <c r="G1" s="72"/>
      <c r="H1" s="72"/>
      <c r="I1" s="72"/>
      <c r="J1" s="72"/>
      <c r="K1" s="72"/>
      <c r="L1" s="72"/>
      <c r="M1" s="72"/>
      <c r="N1" s="72"/>
      <c r="O1" s="72"/>
      <c r="P1" s="72"/>
      <c r="Q1" s="72"/>
      <c r="R1" s="72"/>
      <c r="S1" s="72"/>
      <c r="T1" s="72"/>
      <c r="U1" s="72"/>
      <c r="V1" s="72"/>
      <c r="W1" s="72"/>
      <c r="X1" s="72"/>
      <c r="Y1" s="72"/>
      <c r="Z1" s="73" t="s">
        <v>78</v>
      </c>
      <c r="AA1" s="73"/>
      <c r="AB1" s="73"/>
      <c r="AC1" s="73"/>
      <c r="AD1" s="74" t="str">
        <f aca="false">IF(基本情報入力シート!G18="","",基本情報入力シート!G18)</f>
        <v>東京都</v>
      </c>
      <c r="AE1" s="74"/>
      <c r="AF1" s="74"/>
      <c r="AG1" s="74"/>
      <c r="AH1" s="74"/>
      <c r="AI1" s="74"/>
      <c r="AJ1" s="74"/>
      <c r="AK1" s="74"/>
      <c r="AL1" s="71"/>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2" hidden="false" customHeight="true" outlineLevel="0" collapsed="false">
      <c r="A2" s="71"/>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1"/>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71"/>
      <c r="B3" s="75" t="s">
        <v>79</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5.1" hidden="false" customHeight="true" outlineLevel="0" collapsed="false">
      <c r="A4" s="71"/>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0.25" hidden="false" customHeight="true" outlineLevel="0" collapsed="false">
      <c r="A5" s="71"/>
      <c r="B5" s="77" t="s">
        <v>80</v>
      </c>
      <c r="C5" s="72"/>
      <c r="D5" s="72"/>
      <c r="E5" s="72"/>
      <c r="F5" s="72"/>
      <c r="G5" s="72"/>
      <c r="H5" s="72"/>
      <c r="I5" s="72"/>
      <c r="J5" s="72"/>
      <c r="K5" s="72"/>
      <c r="L5" s="72"/>
      <c r="M5" s="72"/>
      <c r="N5" s="72"/>
      <c r="O5" s="72"/>
      <c r="P5" s="72"/>
      <c r="Q5" s="72"/>
      <c r="R5" s="72"/>
      <c r="S5" s="72"/>
      <c r="T5" s="72"/>
      <c r="U5" s="72"/>
      <c r="V5" s="72"/>
      <c r="W5" s="72"/>
      <c r="X5" s="72"/>
      <c r="Y5" s="72"/>
      <c r="Z5" s="72"/>
      <c r="AA5" s="72"/>
      <c r="AB5" s="0"/>
      <c r="AC5" s="72"/>
      <c r="AD5" s="72"/>
      <c r="AE5" s="72"/>
      <c r="AF5" s="72"/>
      <c r="AG5" s="72"/>
      <c r="AH5" s="72"/>
      <c r="AI5" s="72"/>
      <c r="AJ5" s="72"/>
      <c r="AK5" s="72"/>
      <c r="AL5" s="71"/>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81" customFormat="true" ht="13.5" hidden="false" customHeight="true" outlineLevel="0" collapsed="false">
      <c r="A6" s="78"/>
      <c r="B6" s="79" t="s">
        <v>13</v>
      </c>
      <c r="C6" s="79"/>
      <c r="D6" s="79"/>
      <c r="E6" s="79"/>
      <c r="F6" s="79"/>
      <c r="G6" s="79"/>
      <c r="H6" s="80" t="str">
        <f aca="false">IF(基本情報入力シート!M22="","",基本情報入力シート!M22)</f>
        <v>○○ケアサービス</v>
      </c>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78"/>
    </row>
    <row r="7" customFormat="false" ht="22.5" hidden="false" customHeight="true" outlineLevel="0" collapsed="false">
      <c r="A7" s="78"/>
      <c r="B7" s="82" t="s">
        <v>12</v>
      </c>
      <c r="C7" s="82"/>
      <c r="D7" s="82"/>
      <c r="E7" s="82"/>
      <c r="F7" s="82"/>
      <c r="G7" s="82"/>
      <c r="H7" s="83" t="str">
        <f aca="false">IF(基本情報入力シート!M23="","",基本情報入力シート!M23)</f>
        <v>○○ケアサービス</v>
      </c>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78"/>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2.75" hidden="false" customHeight="true" outlineLevel="0" collapsed="false">
      <c r="A8" s="78"/>
      <c r="B8" s="84" t="s">
        <v>81</v>
      </c>
      <c r="C8" s="84"/>
      <c r="D8" s="84"/>
      <c r="E8" s="84"/>
      <c r="F8" s="84"/>
      <c r="G8" s="84"/>
      <c r="H8" s="85" t="s">
        <v>18</v>
      </c>
      <c r="I8" s="86" t="str">
        <f aca="false">IF(基本情報入力シート!AC24="－","",基本情報入力シート!AC24)</f>
        <v>100－1000</v>
      </c>
      <c r="J8" s="86"/>
      <c r="K8" s="86"/>
      <c r="L8" s="86"/>
      <c r="M8" s="86"/>
      <c r="N8" s="87"/>
      <c r="O8" s="88"/>
      <c r="P8" s="88"/>
      <c r="Q8" s="88"/>
      <c r="R8" s="88"/>
      <c r="S8" s="88"/>
      <c r="T8" s="88"/>
      <c r="U8" s="88"/>
      <c r="V8" s="88"/>
      <c r="W8" s="88"/>
      <c r="X8" s="88"/>
      <c r="Y8" s="88"/>
      <c r="Z8" s="88"/>
      <c r="AA8" s="88"/>
      <c r="AB8" s="88"/>
      <c r="AC8" s="88"/>
      <c r="AD8" s="88"/>
      <c r="AE8" s="88"/>
      <c r="AF8" s="88"/>
      <c r="AG8" s="88"/>
      <c r="AH8" s="88"/>
      <c r="AI8" s="88"/>
      <c r="AJ8" s="88"/>
      <c r="AK8" s="89"/>
      <c r="AL8" s="78"/>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2" hidden="false" customHeight="true" outlineLevel="0" collapsed="false">
      <c r="A9" s="78"/>
      <c r="B9" s="84"/>
      <c r="C9" s="84"/>
      <c r="D9" s="84"/>
      <c r="E9" s="84"/>
      <c r="F9" s="84"/>
      <c r="G9" s="84"/>
      <c r="H9" s="90" t="str">
        <f aca="false">IF(基本情報入力シート!M25="","",基本情報入力シート!M25)</f>
        <v>東京都千代田区１－１－１</v>
      </c>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78"/>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 hidden="false" customHeight="true" outlineLevel="0" collapsed="false">
      <c r="A10" s="78"/>
      <c r="B10" s="84"/>
      <c r="C10" s="84"/>
      <c r="D10" s="84"/>
      <c r="E10" s="84"/>
      <c r="F10" s="84"/>
      <c r="G10" s="84"/>
      <c r="H10" s="91" t="str">
        <f aca="false">IF(基本情報入力シート!M26="","",基本情報入力シート!M26)</f>
        <v>○○ビル○○号室</v>
      </c>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78"/>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true" outlineLevel="0" collapsed="false">
      <c r="A11" s="78"/>
      <c r="B11" s="92" t="s">
        <v>13</v>
      </c>
      <c r="C11" s="92"/>
      <c r="D11" s="92"/>
      <c r="E11" s="92"/>
      <c r="F11" s="92"/>
      <c r="G11" s="92"/>
      <c r="H11" s="80" t="str">
        <f aca="false">IF(基本情報入力シート!M29="","",基本情報入力シート!M29)</f>
        <v>コウロウ　タロウ</v>
      </c>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78"/>
      <c r="AM11" s="0"/>
      <c r="AN11" s="0"/>
      <c r="AO11" s="0"/>
      <c r="AP11" s="0"/>
      <c r="AQ11" s="0"/>
      <c r="AR11" s="0"/>
      <c r="AS11" s="0"/>
      <c r="AT11" s="93"/>
      <c r="AU11" s="93"/>
      <c r="AV11" s="93"/>
      <c r="AW11" s="93"/>
      <c r="AX11" s="93"/>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78"/>
      <c r="B12" s="94" t="s">
        <v>82</v>
      </c>
      <c r="C12" s="94"/>
      <c r="D12" s="94"/>
      <c r="E12" s="94"/>
      <c r="F12" s="94"/>
      <c r="G12" s="94"/>
      <c r="H12" s="91" t="str">
        <f aca="false">IF(基本情報入力シート!M30="","",基本情報入力シート!M30)</f>
        <v>厚労　太郎</v>
      </c>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78"/>
      <c r="AM12" s="0"/>
      <c r="AN12" s="0"/>
      <c r="AO12" s="0"/>
      <c r="AP12" s="0"/>
      <c r="AQ12" s="0"/>
      <c r="AR12" s="0"/>
      <c r="AS12" s="0"/>
      <c r="AT12" s="93"/>
      <c r="AU12" s="93"/>
      <c r="AV12" s="93"/>
      <c r="AW12" s="93"/>
      <c r="AX12" s="93"/>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78"/>
      <c r="B13" s="95" t="s">
        <v>32</v>
      </c>
      <c r="C13" s="95"/>
      <c r="D13" s="95"/>
      <c r="E13" s="95"/>
      <c r="F13" s="95"/>
      <c r="G13" s="95"/>
      <c r="H13" s="82" t="s">
        <v>33</v>
      </c>
      <c r="I13" s="82"/>
      <c r="J13" s="82"/>
      <c r="K13" s="82"/>
      <c r="L13" s="96" t="str">
        <f aca="false">IF(基本情報入力シート!M31="","",基本情報入力シート!M31)</f>
        <v>000-0000-0000</v>
      </c>
      <c r="M13" s="96"/>
      <c r="N13" s="96"/>
      <c r="O13" s="96"/>
      <c r="P13" s="96"/>
      <c r="Q13" s="96"/>
      <c r="R13" s="96"/>
      <c r="S13" s="96"/>
      <c r="T13" s="96"/>
      <c r="U13" s="96"/>
      <c r="V13" s="97" t="s">
        <v>35</v>
      </c>
      <c r="W13" s="97"/>
      <c r="X13" s="97"/>
      <c r="Y13" s="97"/>
      <c r="Z13" s="96" t="str">
        <f aca="false">IF(基本情報入力シート!M32="","",基本情報入力シート!M32)</f>
        <v>aaa@aaa.com</v>
      </c>
      <c r="AA13" s="96"/>
      <c r="AB13" s="96"/>
      <c r="AC13" s="96"/>
      <c r="AD13" s="96"/>
      <c r="AE13" s="96"/>
      <c r="AF13" s="96"/>
      <c r="AG13" s="96"/>
      <c r="AH13" s="96"/>
      <c r="AI13" s="96"/>
      <c r="AJ13" s="96"/>
      <c r="AK13" s="96"/>
      <c r="AL13" s="78"/>
      <c r="AM13" s="0"/>
      <c r="AN13" s="0"/>
      <c r="AO13" s="0"/>
      <c r="AP13" s="0"/>
      <c r="AQ13" s="0"/>
      <c r="AR13" s="0"/>
      <c r="AS13" s="0"/>
      <c r="AT13" s="93"/>
      <c r="AU13" s="93"/>
      <c r="AV13" s="93"/>
      <c r="AW13" s="93"/>
      <c r="AX13" s="93"/>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6" hidden="false" customHeight="true" outlineLevel="0" collapsed="false">
      <c r="A14" s="71"/>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1"/>
      <c r="AM14" s="0"/>
      <c r="AN14" s="0"/>
      <c r="AO14" s="0"/>
      <c r="AP14" s="0"/>
      <c r="AQ14" s="0"/>
      <c r="AR14" s="0"/>
      <c r="AS14" s="98"/>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8" hidden="false" customHeight="true" outlineLevel="0" collapsed="false">
      <c r="A15" s="71"/>
      <c r="B15" s="99" t="s">
        <v>83</v>
      </c>
      <c r="C15" s="100"/>
      <c r="D15" s="100"/>
      <c r="E15" s="100"/>
      <c r="F15" s="100"/>
      <c r="G15" s="72"/>
      <c r="H15" s="100"/>
      <c r="I15" s="100"/>
      <c r="J15" s="100"/>
      <c r="K15" s="100"/>
      <c r="L15" s="101"/>
      <c r="M15" s="102"/>
      <c r="N15" s="72"/>
      <c r="O15" s="101"/>
      <c r="P15" s="101"/>
      <c r="Q15" s="101"/>
      <c r="R15" s="101"/>
      <c r="S15" s="101"/>
      <c r="T15" s="101"/>
      <c r="U15" s="101"/>
      <c r="V15" s="101"/>
      <c r="W15" s="100"/>
      <c r="X15" s="100"/>
      <c r="Y15" s="100"/>
      <c r="Z15" s="100"/>
      <c r="AA15" s="101"/>
      <c r="AB15" s="101"/>
      <c r="AC15" s="71"/>
      <c r="AD15" s="71"/>
      <c r="AE15" s="101"/>
      <c r="AF15" s="101"/>
      <c r="AG15" s="101"/>
      <c r="AH15" s="101"/>
      <c r="AI15" s="101"/>
      <c r="AJ15" s="101"/>
      <c r="AK15" s="101"/>
      <c r="AL15" s="71"/>
      <c r="AM15" s="0"/>
      <c r="AN15" s="0"/>
      <c r="AO15" s="0"/>
      <c r="AP15" s="0"/>
      <c r="AQ15" s="0"/>
      <c r="AR15" s="0"/>
      <c r="AS15" s="0"/>
      <c r="AT15" s="98"/>
      <c r="AU15" s="98"/>
      <c r="AV15" s="98"/>
      <c r="AW15" s="98"/>
      <c r="AX15" s="98"/>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81" customFormat="true" ht="19.5" hidden="false" customHeight="true" outlineLevel="0" collapsed="false">
      <c r="A16" s="78"/>
      <c r="B16" s="103" t="s">
        <v>84</v>
      </c>
      <c r="C16" s="104"/>
      <c r="D16" s="105"/>
      <c r="E16" s="106"/>
      <c r="F16" s="106"/>
      <c r="G16" s="106"/>
      <c r="H16" s="106"/>
      <c r="I16" s="106"/>
      <c r="J16" s="106"/>
      <c r="K16" s="106"/>
      <c r="L16" s="107"/>
      <c r="M16" s="107"/>
      <c r="N16" s="107"/>
      <c r="O16" s="107"/>
      <c r="P16" s="107"/>
      <c r="Q16" s="107"/>
      <c r="R16" s="107"/>
      <c r="S16" s="107"/>
      <c r="T16" s="108"/>
      <c r="U16" s="109"/>
      <c r="V16" s="109"/>
      <c r="W16" s="110"/>
      <c r="X16" s="78"/>
      <c r="Y16" s="78"/>
      <c r="Z16" s="78"/>
      <c r="AA16" s="78"/>
      <c r="AB16" s="78"/>
      <c r="AC16" s="78"/>
      <c r="AD16" s="78"/>
      <c r="AE16" s="78"/>
      <c r="AF16" s="78"/>
      <c r="AG16" s="78"/>
      <c r="AH16" s="111"/>
      <c r="AI16" s="78"/>
      <c r="AJ16" s="78"/>
      <c r="AK16" s="78"/>
      <c r="AL16" s="78"/>
    </row>
    <row r="17" customFormat="false" ht="18.75" hidden="false" customHeight="true" outlineLevel="0" collapsed="false">
      <c r="A17" s="78"/>
      <c r="B17" s="112" t="s">
        <v>85</v>
      </c>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78"/>
      <c r="AE17" s="78"/>
      <c r="AF17" s="78"/>
      <c r="AG17" s="78"/>
      <c r="AH17" s="111"/>
      <c r="AI17" s="78"/>
      <c r="AJ17" s="78"/>
      <c r="AK17" s="78"/>
      <c r="AL17" s="78"/>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1.75" hidden="false" customHeight="true" outlineLevel="0" collapsed="false">
      <c r="A18" s="71"/>
      <c r="B18" s="113" t="s">
        <v>86</v>
      </c>
      <c r="C18" s="114" t="s">
        <v>87</v>
      </c>
      <c r="D18" s="114"/>
      <c r="E18" s="114"/>
      <c r="F18" s="114"/>
      <c r="G18" s="114"/>
      <c r="H18" s="114"/>
      <c r="I18" s="114"/>
      <c r="J18" s="114"/>
      <c r="K18" s="114"/>
      <c r="L18" s="114"/>
      <c r="M18" s="114"/>
      <c r="N18" s="114"/>
      <c r="O18" s="114"/>
      <c r="P18" s="114"/>
      <c r="Q18" s="114"/>
      <c r="R18" s="114"/>
      <c r="S18" s="114"/>
      <c r="T18" s="114"/>
      <c r="U18" s="114"/>
      <c r="V18" s="114"/>
      <c r="W18" s="115" t="n">
        <f aca="false">'別紙様式3-2（処遇改善加算　個票）'!N5</f>
        <v>151679358</v>
      </c>
      <c r="X18" s="115"/>
      <c r="Y18" s="115"/>
      <c r="Z18" s="115"/>
      <c r="AA18" s="115"/>
      <c r="AB18" s="115"/>
      <c r="AC18" s="116" t="s">
        <v>88</v>
      </c>
      <c r="AD18" s="117" t="s">
        <v>89</v>
      </c>
      <c r="AE18" s="118" t="str">
        <f aca="false">IF(H7="", "", IFERROR(IF(W19&gt;=W18,"○","×"),""))</f>
        <v>○</v>
      </c>
      <c r="AF18" s="71"/>
      <c r="AG18" s="71"/>
      <c r="AH18" s="71"/>
      <c r="AI18" s="71"/>
      <c r="AJ18" s="71"/>
      <c r="AK18" s="71"/>
      <c r="AL18" s="71"/>
      <c r="AM18" s="71"/>
      <c r="AN18" s="71"/>
      <c r="AO18" s="71"/>
      <c r="AP18" s="71"/>
      <c r="AQ18" s="119" t="s">
        <v>90</v>
      </c>
      <c r="AR18" s="119"/>
      <c r="AS18" s="119"/>
      <c r="AT18" s="119"/>
      <c r="AU18" s="119"/>
      <c r="AV18" s="119"/>
      <c r="AW18" s="119"/>
      <c r="AX18" s="119"/>
      <c r="AY18" s="119"/>
      <c r="AZ18" s="119"/>
      <c r="BA18" s="119"/>
      <c r="BB18" s="119"/>
      <c r="BC18" s="119"/>
      <c r="BD18" s="119"/>
      <c r="BE18" s="119"/>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33.6" hidden="false" customHeight="true" outlineLevel="0" collapsed="false">
      <c r="A19" s="71"/>
      <c r="B19" s="113" t="s">
        <v>91</v>
      </c>
      <c r="C19" s="120" t="s">
        <v>92</v>
      </c>
      <c r="D19" s="120"/>
      <c r="E19" s="120"/>
      <c r="F19" s="120"/>
      <c r="G19" s="120"/>
      <c r="H19" s="120"/>
      <c r="I19" s="120"/>
      <c r="J19" s="120"/>
      <c r="K19" s="120"/>
      <c r="L19" s="120"/>
      <c r="M19" s="120"/>
      <c r="N19" s="120"/>
      <c r="O19" s="120"/>
      <c r="P19" s="120"/>
      <c r="Q19" s="120"/>
      <c r="R19" s="120"/>
      <c r="S19" s="120"/>
      <c r="T19" s="120"/>
      <c r="U19" s="120"/>
      <c r="V19" s="120"/>
      <c r="W19" s="121" t="n">
        <v>160000000</v>
      </c>
      <c r="X19" s="121"/>
      <c r="Y19" s="121"/>
      <c r="Z19" s="121"/>
      <c r="AA19" s="121"/>
      <c r="AB19" s="121"/>
      <c r="AC19" s="122" t="s">
        <v>88</v>
      </c>
      <c r="AD19" s="117" t="s">
        <v>89</v>
      </c>
      <c r="AE19" s="118"/>
      <c r="AF19" s="71"/>
      <c r="AG19" s="71"/>
      <c r="AH19" s="71"/>
      <c r="AI19" s="71"/>
      <c r="AJ19" s="71"/>
      <c r="AK19" s="71"/>
      <c r="AL19" s="71"/>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8" hidden="false" customHeight="true" outlineLevel="0" collapsed="false">
      <c r="A20" s="71"/>
      <c r="B20" s="123" t="s">
        <v>93</v>
      </c>
      <c r="C20" s="124"/>
      <c r="D20" s="124"/>
      <c r="E20" s="124"/>
      <c r="F20" s="125"/>
      <c r="G20" s="126"/>
      <c r="H20" s="126"/>
      <c r="I20" s="126"/>
      <c r="J20" s="126"/>
      <c r="K20" s="125"/>
      <c r="L20" s="125"/>
      <c r="M20" s="125"/>
      <c r="N20" s="125"/>
      <c r="O20" s="127"/>
      <c r="P20" s="127"/>
      <c r="Q20" s="126"/>
      <c r="R20" s="126"/>
      <c r="S20" s="126"/>
      <c r="T20" s="126"/>
      <c r="U20" s="128"/>
      <c r="V20" s="128"/>
      <c r="W20" s="128"/>
      <c r="X20" s="128"/>
      <c r="Y20" s="128"/>
      <c r="Z20" s="128"/>
      <c r="AA20" s="128"/>
      <c r="AB20" s="128"/>
      <c r="AC20" s="128"/>
      <c r="AD20" s="128"/>
      <c r="AE20" s="128"/>
      <c r="AF20" s="128"/>
      <c r="AG20" s="128"/>
      <c r="AH20" s="128"/>
      <c r="AI20" s="128"/>
      <c r="AJ20" s="128"/>
      <c r="AK20" s="128"/>
      <c r="AL20" s="129"/>
      <c r="AM20" s="13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5.5" hidden="false" customHeight="true" outlineLevel="0" collapsed="false">
      <c r="A21" s="71"/>
      <c r="B21" s="131" t="s">
        <v>94</v>
      </c>
      <c r="C21" s="132" t="s">
        <v>95</v>
      </c>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28"/>
      <c r="AM21" s="130"/>
      <c r="AN21" s="13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7.5" hidden="false" customHeight="true" outlineLevel="0" collapsed="false">
      <c r="A22" s="71"/>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72"/>
      <c r="AB22" s="134"/>
      <c r="AC22" s="134"/>
      <c r="AD22" s="134"/>
      <c r="AE22" s="134"/>
      <c r="AF22" s="134"/>
      <c r="AG22" s="134"/>
      <c r="AH22" s="134"/>
      <c r="AI22" s="134"/>
      <c r="AJ22" s="134"/>
      <c r="AK22" s="134"/>
      <c r="AL22" s="71"/>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9.5" hidden="false" customHeight="true" outlineLevel="0" collapsed="false">
      <c r="A23" s="71"/>
      <c r="B23" s="103" t="s">
        <v>96</v>
      </c>
      <c r="C23" s="135"/>
      <c r="D23" s="136"/>
      <c r="E23" s="136"/>
      <c r="F23" s="136"/>
      <c r="G23" s="137"/>
      <c r="H23" s="137"/>
      <c r="I23" s="137"/>
      <c r="J23" s="137"/>
      <c r="K23" s="137"/>
      <c r="L23" s="137"/>
      <c r="M23" s="137"/>
      <c r="N23" s="137"/>
      <c r="O23" s="137"/>
      <c r="P23" s="137"/>
      <c r="Q23" s="138"/>
      <c r="R23" s="138"/>
      <c r="S23" s="138"/>
      <c r="T23" s="138"/>
      <c r="U23" s="138"/>
      <c r="V23" s="138"/>
      <c r="W23" s="137"/>
      <c r="X23" s="137"/>
      <c r="Y23" s="137"/>
      <c r="Z23" s="137"/>
      <c r="AA23" s="137"/>
      <c r="AB23" s="137"/>
      <c r="AC23" s="137"/>
      <c r="AD23" s="139"/>
      <c r="AE23" s="137"/>
      <c r="AF23" s="137"/>
      <c r="AG23" s="137"/>
      <c r="AH23" s="137"/>
      <c r="AI23" s="137"/>
      <c r="AJ23" s="137"/>
      <c r="AK23" s="139"/>
      <c r="AL23" s="71"/>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8.75" hidden="false" customHeight="true" outlineLevel="0" collapsed="false">
      <c r="A24" s="71"/>
      <c r="B24" s="140" t="s">
        <v>86</v>
      </c>
      <c r="C24" s="141" t="s">
        <v>97</v>
      </c>
      <c r="D24" s="141"/>
      <c r="E24" s="141"/>
      <c r="F24" s="141"/>
      <c r="G24" s="141"/>
      <c r="H24" s="141"/>
      <c r="I24" s="141"/>
      <c r="J24" s="141"/>
      <c r="K24" s="141"/>
      <c r="L24" s="141"/>
      <c r="M24" s="141"/>
      <c r="N24" s="141"/>
      <c r="O24" s="141"/>
      <c r="P24" s="141"/>
      <c r="Q24" s="142" t="n">
        <f aca="false">Q25-Q26-Q27</f>
        <v>136500000</v>
      </c>
      <c r="R24" s="142"/>
      <c r="S24" s="142"/>
      <c r="T24" s="142"/>
      <c r="U24" s="142"/>
      <c r="V24" s="142"/>
      <c r="W24" s="143" t="s">
        <v>88</v>
      </c>
      <c r="X24" s="144" t="s">
        <v>89</v>
      </c>
      <c r="Y24" s="118" t="str">
        <f aca="false">IF(H7="", "", IF(Q28="","",IF(Q24="","",IF(Q24&gt;=Q28,"○","×"))))</f>
        <v>○</v>
      </c>
      <c r="Z24" s="145"/>
      <c r="AA24" s="137"/>
      <c r="AB24" s="137"/>
      <c r="AC24" s="137"/>
      <c r="AD24" s="139"/>
      <c r="AE24" s="139"/>
      <c r="AF24" s="139"/>
      <c r="AG24" s="139"/>
      <c r="AH24" s="139"/>
      <c r="AI24" s="139"/>
      <c r="AJ24" s="139"/>
      <c r="AK24" s="139"/>
      <c r="AL24" s="71"/>
      <c r="AM24" s="71"/>
      <c r="AN24" s="71"/>
      <c r="AO24" s="71"/>
      <c r="AP24" s="71"/>
      <c r="AQ24" s="146" t="s">
        <v>98</v>
      </c>
      <c r="AR24" s="146"/>
      <c r="AS24" s="146"/>
      <c r="AT24" s="146"/>
      <c r="AU24" s="146"/>
      <c r="AV24" s="146"/>
      <c r="AW24" s="146"/>
      <c r="AX24" s="146"/>
      <c r="AY24" s="146"/>
      <c r="AZ24" s="146"/>
      <c r="BA24" s="146"/>
      <c r="BB24" s="146"/>
      <c r="BC24" s="146"/>
      <c r="BD24" s="146"/>
      <c r="BE24" s="146"/>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8.75" hidden="false" customHeight="true" outlineLevel="0" collapsed="false">
      <c r="A25" s="71"/>
      <c r="B25" s="147"/>
      <c r="C25" s="148" t="s">
        <v>99</v>
      </c>
      <c r="D25" s="148"/>
      <c r="E25" s="148"/>
      <c r="F25" s="148"/>
      <c r="G25" s="148"/>
      <c r="H25" s="148"/>
      <c r="I25" s="148"/>
      <c r="J25" s="148"/>
      <c r="K25" s="148"/>
      <c r="L25" s="148"/>
      <c r="M25" s="148"/>
      <c r="N25" s="148"/>
      <c r="O25" s="148"/>
      <c r="P25" s="148"/>
      <c r="Q25" s="149" t="n">
        <v>300000000</v>
      </c>
      <c r="R25" s="149"/>
      <c r="S25" s="149"/>
      <c r="T25" s="149"/>
      <c r="U25" s="149"/>
      <c r="V25" s="149"/>
      <c r="W25" s="143" t="s">
        <v>88</v>
      </c>
      <c r="X25" s="144"/>
      <c r="Y25" s="118"/>
      <c r="Z25" s="145"/>
      <c r="AA25" s="137"/>
      <c r="AB25" s="137"/>
      <c r="AC25" s="137"/>
      <c r="AD25" s="139"/>
      <c r="AE25" s="137"/>
      <c r="AF25" s="137"/>
      <c r="AG25" s="137"/>
      <c r="AH25" s="137"/>
      <c r="AI25" s="137"/>
      <c r="AJ25" s="137"/>
      <c r="AK25" s="139"/>
      <c r="AL25" s="71"/>
      <c r="AM25" s="71"/>
      <c r="AN25" s="71"/>
      <c r="AO25" s="71"/>
      <c r="AP25" s="71"/>
      <c r="AQ25" s="146"/>
      <c r="AR25" s="146"/>
      <c r="AS25" s="146"/>
      <c r="AT25" s="146"/>
      <c r="AU25" s="146"/>
      <c r="AV25" s="146"/>
      <c r="AW25" s="146"/>
      <c r="AX25" s="146"/>
      <c r="AY25" s="146"/>
      <c r="AZ25" s="146"/>
      <c r="BA25" s="146"/>
      <c r="BB25" s="146"/>
      <c r="BC25" s="146"/>
      <c r="BD25" s="146"/>
      <c r="BE25" s="146"/>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8.6" hidden="false" customHeight="true" outlineLevel="0" collapsed="false">
      <c r="A26" s="71"/>
      <c r="B26" s="147"/>
      <c r="C26" s="150" t="s">
        <v>100</v>
      </c>
      <c r="D26" s="150"/>
      <c r="E26" s="150"/>
      <c r="F26" s="150"/>
      <c r="G26" s="150"/>
      <c r="H26" s="150"/>
      <c r="I26" s="150"/>
      <c r="J26" s="150"/>
      <c r="K26" s="150"/>
      <c r="L26" s="150"/>
      <c r="M26" s="150"/>
      <c r="N26" s="150"/>
      <c r="O26" s="150"/>
      <c r="P26" s="150"/>
      <c r="Q26" s="142" t="n">
        <f aca="false">W19</f>
        <v>160000000</v>
      </c>
      <c r="R26" s="142"/>
      <c r="S26" s="142"/>
      <c r="T26" s="142"/>
      <c r="U26" s="142"/>
      <c r="V26" s="142"/>
      <c r="W26" s="143" t="s">
        <v>88</v>
      </c>
      <c r="X26" s="144"/>
      <c r="Y26" s="118"/>
      <c r="Z26" s="145"/>
      <c r="AA26" s="137"/>
      <c r="AB26" s="137"/>
      <c r="AC26" s="137"/>
      <c r="AD26" s="139"/>
      <c r="AE26" s="137"/>
      <c r="AF26" s="137"/>
      <c r="AG26" s="137"/>
      <c r="AH26" s="137"/>
      <c r="AI26" s="137"/>
      <c r="AJ26" s="137"/>
      <c r="AK26" s="139"/>
      <c r="AL26" s="71"/>
      <c r="AM26" s="71"/>
      <c r="AN26" s="71"/>
      <c r="AO26" s="71"/>
      <c r="AP26" s="71"/>
      <c r="AQ26" s="146"/>
      <c r="AR26" s="146"/>
      <c r="AS26" s="146"/>
      <c r="AT26" s="146"/>
      <c r="AU26" s="146"/>
      <c r="AV26" s="146"/>
      <c r="AW26" s="146"/>
      <c r="AX26" s="146"/>
      <c r="AY26" s="146"/>
      <c r="AZ26" s="146"/>
      <c r="BA26" s="146"/>
      <c r="BB26" s="146"/>
      <c r="BC26" s="146"/>
      <c r="BD26" s="146"/>
      <c r="BE26" s="146"/>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7.75" hidden="false" customHeight="true" outlineLevel="0" collapsed="false">
      <c r="A27" s="71"/>
      <c r="B27" s="147"/>
      <c r="C27" s="150" t="s">
        <v>101</v>
      </c>
      <c r="D27" s="150"/>
      <c r="E27" s="150"/>
      <c r="F27" s="150"/>
      <c r="G27" s="150"/>
      <c r="H27" s="150"/>
      <c r="I27" s="150"/>
      <c r="J27" s="150"/>
      <c r="K27" s="150"/>
      <c r="L27" s="150"/>
      <c r="M27" s="150"/>
      <c r="N27" s="150"/>
      <c r="O27" s="150"/>
      <c r="P27" s="150"/>
      <c r="Q27" s="151" t="n">
        <v>3500000</v>
      </c>
      <c r="R27" s="151"/>
      <c r="S27" s="151"/>
      <c r="T27" s="151"/>
      <c r="U27" s="151"/>
      <c r="V27" s="151"/>
      <c r="W27" s="143" t="s">
        <v>88</v>
      </c>
      <c r="X27" s="144"/>
      <c r="Y27" s="118"/>
      <c r="Z27" s="145"/>
      <c r="AA27" s="137"/>
      <c r="AB27" s="137"/>
      <c r="AC27" s="137"/>
      <c r="AD27" s="139"/>
      <c r="AE27" s="137"/>
      <c r="AF27" s="137"/>
      <c r="AG27" s="137"/>
      <c r="AH27" s="137"/>
      <c r="AI27" s="137"/>
      <c r="AJ27" s="137"/>
      <c r="AK27" s="139"/>
      <c r="AL27" s="71"/>
      <c r="AM27" s="71"/>
      <c r="AN27" s="71"/>
      <c r="AO27" s="71"/>
      <c r="AP27" s="71"/>
      <c r="AQ27" s="146"/>
      <c r="AR27" s="146"/>
      <c r="AS27" s="146"/>
      <c r="AT27" s="146"/>
      <c r="AU27" s="146"/>
      <c r="AV27" s="146"/>
      <c r="AW27" s="146"/>
      <c r="AX27" s="146"/>
      <c r="AY27" s="146"/>
      <c r="AZ27" s="146"/>
      <c r="BA27" s="146"/>
      <c r="BB27" s="146"/>
      <c r="BC27" s="146"/>
      <c r="BD27" s="146"/>
      <c r="BE27" s="146"/>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30.75" hidden="false" customHeight="true" outlineLevel="0" collapsed="false">
      <c r="A28" s="71"/>
      <c r="B28" s="140" t="s">
        <v>91</v>
      </c>
      <c r="C28" s="152" t="s">
        <v>102</v>
      </c>
      <c r="D28" s="152"/>
      <c r="E28" s="152"/>
      <c r="F28" s="152"/>
      <c r="G28" s="152"/>
      <c r="H28" s="152"/>
      <c r="I28" s="152"/>
      <c r="J28" s="152"/>
      <c r="K28" s="152"/>
      <c r="L28" s="152"/>
      <c r="M28" s="152"/>
      <c r="N28" s="152"/>
      <c r="O28" s="152"/>
      <c r="P28" s="152"/>
      <c r="Q28" s="142" t="n">
        <f aca="false">Q29-Q30-Q31-Q32-Q33</f>
        <v>86900000</v>
      </c>
      <c r="R28" s="142"/>
      <c r="S28" s="142"/>
      <c r="T28" s="142"/>
      <c r="U28" s="142"/>
      <c r="V28" s="142"/>
      <c r="W28" s="153" t="s">
        <v>88</v>
      </c>
      <c r="X28" s="144" t="s">
        <v>89</v>
      </c>
      <c r="Y28" s="118"/>
      <c r="Z28" s="145"/>
      <c r="AA28" s="137"/>
      <c r="AB28" s="137"/>
      <c r="AC28" s="137"/>
      <c r="AD28" s="139"/>
      <c r="AE28" s="137"/>
      <c r="AF28" s="137"/>
      <c r="AG28" s="137"/>
      <c r="AH28" s="137"/>
      <c r="AI28" s="137"/>
      <c r="AJ28" s="137"/>
      <c r="AK28" s="139"/>
      <c r="AL28" s="71"/>
      <c r="AM28" s="71"/>
      <c r="AN28" s="71"/>
      <c r="AO28" s="71"/>
      <c r="AP28" s="71"/>
      <c r="AQ28" s="146"/>
      <c r="AR28" s="146"/>
      <c r="AS28" s="146"/>
      <c r="AT28" s="146"/>
      <c r="AU28" s="146"/>
      <c r="AV28" s="146"/>
      <c r="AW28" s="146"/>
      <c r="AX28" s="146"/>
      <c r="AY28" s="146"/>
      <c r="AZ28" s="146"/>
      <c r="BA28" s="146"/>
      <c r="BB28" s="146"/>
      <c r="BC28" s="146"/>
      <c r="BD28" s="146"/>
      <c r="BE28" s="146"/>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18.75" hidden="false" customHeight="true" outlineLevel="0" collapsed="false">
      <c r="A29" s="71"/>
      <c r="B29" s="154"/>
      <c r="C29" s="155" t="s">
        <v>103</v>
      </c>
      <c r="D29" s="155"/>
      <c r="E29" s="155"/>
      <c r="F29" s="155"/>
      <c r="G29" s="155"/>
      <c r="H29" s="155"/>
      <c r="I29" s="155"/>
      <c r="J29" s="155"/>
      <c r="K29" s="155"/>
      <c r="L29" s="155"/>
      <c r="M29" s="155"/>
      <c r="N29" s="155"/>
      <c r="O29" s="155"/>
      <c r="P29" s="155"/>
      <c r="Q29" s="149" t="n">
        <v>100000000</v>
      </c>
      <c r="R29" s="149"/>
      <c r="S29" s="149"/>
      <c r="T29" s="149"/>
      <c r="U29" s="149"/>
      <c r="V29" s="149"/>
      <c r="W29" s="143" t="s">
        <v>88</v>
      </c>
      <c r="X29" s="137"/>
      <c r="Y29" s="137"/>
      <c r="Z29" s="137"/>
      <c r="AA29" s="137"/>
      <c r="AB29" s="137"/>
      <c r="AC29" s="137"/>
      <c r="AD29" s="139"/>
      <c r="AE29" s="137"/>
      <c r="AF29" s="137"/>
      <c r="AG29" s="137"/>
      <c r="AH29" s="137"/>
      <c r="AI29" s="137"/>
      <c r="AJ29" s="137"/>
      <c r="AK29" s="139"/>
      <c r="AL29" s="71"/>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18.75" hidden="false" customHeight="true" outlineLevel="0" collapsed="false">
      <c r="A30" s="71"/>
      <c r="B30" s="154"/>
      <c r="C30" s="155" t="s">
        <v>104</v>
      </c>
      <c r="D30" s="155"/>
      <c r="E30" s="155"/>
      <c r="F30" s="155"/>
      <c r="G30" s="155"/>
      <c r="H30" s="155"/>
      <c r="I30" s="155"/>
      <c r="J30" s="155"/>
      <c r="K30" s="155"/>
      <c r="L30" s="155"/>
      <c r="M30" s="155"/>
      <c r="N30" s="155"/>
      <c r="O30" s="155"/>
      <c r="P30" s="155"/>
      <c r="Q30" s="149" t="n">
        <v>10000000</v>
      </c>
      <c r="R30" s="149"/>
      <c r="S30" s="149"/>
      <c r="T30" s="149"/>
      <c r="U30" s="149"/>
      <c r="V30" s="149"/>
      <c r="W30" s="143" t="s">
        <v>88</v>
      </c>
      <c r="X30" s="137"/>
      <c r="Y30" s="137"/>
      <c r="Z30" s="137"/>
      <c r="AA30" s="137"/>
      <c r="AB30" s="137"/>
      <c r="AC30" s="137"/>
      <c r="AD30" s="139"/>
      <c r="AE30" s="137"/>
      <c r="AF30" s="137"/>
      <c r="AG30" s="137"/>
      <c r="AH30" s="137"/>
      <c r="AI30" s="137"/>
      <c r="AJ30" s="137"/>
      <c r="AK30" s="139"/>
      <c r="AL30" s="71"/>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7.75" hidden="false" customHeight="true" outlineLevel="0" collapsed="false">
      <c r="A31" s="71"/>
      <c r="B31" s="154"/>
      <c r="C31" s="156" t="s">
        <v>105</v>
      </c>
      <c r="D31" s="156"/>
      <c r="E31" s="156"/>
      <c r="F31" s="156"/>
      <c r="G31" s="156"/>
      <c r="H31" s="156"/>
      <c r="I31" s="156"/>
      <c r="J31" s="156"/>
      <c r="K31" s="156"/>
      <c r="L31" s="156"/>
      <c r="M31" s="156"/>
      <c r="N31" s="156"/>
      <c r="O31" s="156"/>
      <c r="P31" s="156"/>
      <c r="Q31" s="151" t="n">
        <v>3000000</v>
      </c>
      <c r="R31" s="151"/>
      <c r="S31" s="151"/>
      <c r="T31" s="151"/>
      <c r="U31" s="151"/>
      <c r="V31" s="151"/>
      <c r="W31" s="143" t="s">
        <v>88</v>
      </c>
      <c r="X31" s="137"/>
      <c r="Y31" s="137"/>
      <c r="Z31" s="137"/>
      <c r="AA31" s="137"/>
      <c r="AB31" s="137"/>
      <c r="AC31" s="137"/>
      <c r="AD31" s="139"/>
      <c r="AE31" s="137"/>
      <c r="AF31" s="137"/>
      <c r="AG31" s="137"/>
      <c r="AH31" s="137"/>
      <c r="AI31" s="137"/>
      <c r="AJ31" s="137"/>
      <c r="AK31" s="139"/>
      <c r="AL31" s="71"/>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7.75" hidden="false" customHeight="true" outlineLevel="0" collapsed="false">
      <c r="A32" s="71"/>
      <c r="B32" s="154"/>
      <c r="C32" s="157" t="s">
        <v>106</v>
      </c>
      <c r="D32" s="157"/>
      <c r="E32" s="157"/>
      <c r="F32" s="157"/>
      <c r="G32" s="157"/>
      <c r="H32" s="157"/>
      <c r="I32" s="157"/>
      <c r="J32" s="157"/>
      <c r="K32" s="157"/>
      <c r="L32" s="157"/>
      <c r="M32" s="157"/>
      <c r="N32" s="157"/>
      <c r="O32" s="157"/>
      <c r="P32" s="157"/>
      <c r="Q32" s="151" t="n">
        <v>0</v>
      </c>
      <c r="R32" s="151"/>
      <c r="S32" s="151"/>
      <c r="T32" s="151"/>
      <c r="U32" s="151"/>
      <c r="V32" s="151"/>
      <c r="W32" s="143" t="s">
        <v>88</v>
      </c>
      <c r="X32" s="137"/>
      <c r="Y32" s="137"/>
      <c r="Z32" s="137"/>
      <c r="AA32" s="137"/>
      <c r="AB32" s="137"/>
      <c r="AC32" s="137"/>
      <c r="AD32" s="139"/>
      <c r="AE32" s="137"/>
      <c r="AF32" s="137"/>
      <c r="AG32" s="137"/>
      <c r="AH32" s="137"/>
      <c r="AI32" s="137"/>
      <c r="AJ32" s="137"/>
      <c r="AK32" s="139"/>
      <c r="AL32" s="71"/>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8.5" hidden="false" customHeight="true" outlineLevel="0" collapsed="false">
      <c r="A33" s="71"/>
      <c r="B33" s="154"/>
      <c r="C33" s="157" t="s">
        <v>107</v>
      </c>
      <c r="D33" s="157"/>
      <c r="E33" s="157"/>
      <c r="F33" s="157"/>
      <c r="G33" s="157"/>
      <c r="H33" s="157"/>
      <c r="I33" s="157"/>
      <c r="J33" s="157"/>
      <c r="K33" s="157"/>
      <c r="L33" s="157"/>
      <c r="M33" s="157"/>
      <c r="N33" s="157"/>
      <c r="O33" s="157"/>
      <c r="P33" s="157"/>
      <c r="Q33" s="151" t="n">
        <v>100000</v>
      </c>
      <c r="R33" s="151"/>
      <c r="S33" s="151"/>
      <c r="T33" s="151"/>
      <c r="U33" s="151"/>
      <c r="V33" s="151"/>
      <c r="W33" s="153" t="s">
        <v>88</v>
      </c>
      <c r="X33" s="137"/>
      <c r="Y33" s="137"/>
      <c r="Z33" s="137"/>
      <c r="AA33" s="139"/>
      <c r="AB33" s="0"/>
      <c r="AC33" s="137"/>
      <c r="AD33" s="137"/>
      <c r="AE33" s="137"/>
      <c r="AF33" s="137"/>
      <c r="AG33" s="137"/>
      <c r="AH33" s="137"/>
      <c r="AI33" s="139"/>
      <c r="AJ33" s="71"/>
      <c r="AK33" s="71"/>
      <c r="AL33" s="71"/>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s="81" customFormat="true" ht="6" hidden="false" customHeight="true" outlineLevel="0" collapsed="false">
      <c r="A34" s="78"/>
      <c r="B34" s="106"/>
      <c r="C34" s="104"/>
      <c r="D34" s="105"/>
      <c r="E34" s="106"/>
      <c r="F34" s="106"/>
      <c r="G34" s="106"/>
      <c r="H34" s="106"/>
      <c r="I34" s="106"/>
      <c r="J34" s="106"/>
      <c r="K34" s="106"/>
      <c r="L34" s="107"/>
      <c r="M34" s="107"/>
      <c r="N34" s="107"/>
      <c r="O34" s="107"/>
      <c r="P34" s="107"/>
      <c r="Q34" s="107"/>
      <c r="R34" s="107"/>
      <c r="S34" s="107"/>
      <c r="T34" s="108"/>
      <c r="U34" s="109"/>
      <c r="V34" s="109"/>
      <c r="W34" s="109"/>
      <c r="X34" s="109"/>
      <c r="Y34" s="109"/>
      <c r="Z34" s="109"/>
      <c r="AA34" s="106"/>
      <c r="AB34" s="106"/>
      <c r="AC34" s="108"/>
      <c r="AD34" s="109"/>
      <c r="AE34" s="109"/>
      <c r="AF34" s="109"/>
      <c r="AG34" s="109"/>
      <c r="AH34" s="109"/>
      <c r="AI34" s="109"/>
      <c r="AJ34" s="106"/>
      <c r="AK34" s="106"/>
      <c r="AL34" s="78"/>
      <c r="AT34" s="93"/>
      <c r="AU34" s="93"/>
      <c r="AV34" s="93"/>
      <c r="AW34" s="93"/>
      <c r="AX34" s="93"/>
    </row>
    <row r="35" customFormat="false" ht="12" hidden="false" customHeight="true" outlineLevel="0" collapsed="false">
      <c r="A35" s="71"/>
      <c r="B35" s="158" t="s">
        <v>93</v>
      </c>
      <c r="C35" s="159"/>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s="81" customFormat="true" ht="24" hidden="false" customHeight="true" outlineLevel="0" collapsed="false">
      <c r="A36" s="78"/>
      <c r="B36" s="161" t="s">
        <v>94</v>
      </c>
      <c r="C36" s="162" t="s">
        <v>108</v>
      </c>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3"/>
      <c r="AT36" s="93"/>
      <c r="AU36" s="93"/>
      <c r="AV36" s="93"/>
      <c r="AW36" s="93"/>
      <c r="AX36" s="93"/>
    </row>
    <row r="37" customFormat="false" ht="33" hidden="false" customHeight="true" outlineLevel="0" collapsed="false">
      <c r="A37" s="78"/>
      <c r="B37" s="161" t="s">
        <v>94</v>
      </c>
      <c r="C37" s="164" t="s">
        <v>109</v>
      </c>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3"/>
      <c r="AM37" s="0"/>
      <c r="AN37" s="0"/>
      <c r="AO37" s="0"/>
      <c r="AP37" s="0"/>
      <c r="AQ37" s="0"/>
      <c r="AR37" s="0"/>
      <c r="AS37" s="0"/>
      <c r="AT37" s="93"/>
      <c r="AU37" s="93"/>
      <c r="AV37" s="93"/>
      <c r="AW37" s="93"/>
      <c r="AX37" s="93"/>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4.9" hidden="false" customHeight="true" outlineLevel="0" collapsed="false">
      <c r="A38" s="78"/>
      <c r="B38" s="161" t="s">
        <v>94</v>
      </c>
      <c r="C38" s="162" t="s">
        <v>110</v>
      </c>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3"/>
      <c r="AM38" s="0"/>
      <c r="AN38" s="0"/>
      <c r="AO38" s="0"/>
      <c r="AP38" s="0"/>
      <c r="AQ38" s="0"/>
      <c r="AR38" s="0"/>
      <c r="AS38" s="0"/>
      <c r="AT38" s="93"/>
      <c r="AU38" s="93"/>
      <c r="AV38" s="93"/>
      <c r="AW38" s="93"/>
      <c r="AX38" s="93"/>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13.5" hidden="false" customHeight="true" outlineLevel="0" collapsed="false">
      <c r="A39" s="78"/>
      <c r="B39" s="131" t="s">
        <v>94</v>
      </c>
      <c r="C39" s="165" t="s">
        <v>111</v>
      </c>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3"/>
      <c r="AM39" s="0"/>
      <c r="AN39" s="0"/>
      <c r="AO39" s="0"/>
      <c r="AP39" s="0"/>
      <c r="AQ39" s="0"/>
      <c r="AR39" s="0"/>
      <c r="AS39" s="0"/>
      <c r="AT39" s="93"/>
      <c r="AU39" s="93"/>
      <c r="AV39" s="93"/>
      <c r="AW39" s="93"/>
      <c r="AX39" s="93"/>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19.5" hidden="false" customHeight="true" outlineLevel="0" collapsed="false">
      <c r="A40" s="71"/>
      <c r="B40" s="166" t="s">
        <v>112</v>
      </c>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03"/>
      <c r="AM40" s="0"/>
      <c r="AN40" s="0"/>
      <c r="AO40" s="0"/>
      <c r="AP40" s="0"/>
      <c r="AQ40" s="0"/>
      <c r="AR40" s="0"/>
      <c r="AS40" s="0"/>
      <c r="AT40" s="98"/>
      <c r="AU40" s="98"/>
      <c r="AV40" s="98"/>
      <c r="AW40" s="98"/>
      <c r="AX40" s="98"/>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8.5" hidden="false" customHeight="true" outlineLevel="0" collapsed="false">
      <c r="A41" s="71"/>
      <c r="B41" s="167"/>
      <c r="C41" s="168" t="s">
        <v>113</v>
      </c>
      <c r="D41" s="168"/>
      <c r="E41" s="168"/>
      <c r="F41" s="168"/>
      <c r="G41" s="168"/>
      <c r="H41" s="168"/>
      <c r="I41" s="168"/>
      <c r="J41" s="168"/>
      <c r="K41" s="168"/>
      <c r="L41" s="168"/>
      <c r="M41" s="168"/>
      <c r="N41" s="168"/>
      <c r="O41" s="168"/>
      <c r="P41" s="168"/>
      <c r="Q41" s="168"/>
      <c r="R41" s="168"/>
      <c r="S41" s="168"/>
      <c r="T41" s="168"/>
      <c r="U41" s="168"/>
      <c r="V41" s="168"/>
      <c r="W41" s="169" t="n">
        <f aca="false">(Q25-Q29)-(W18-Q30)</f>
        <v>58320642</v>
      </c>
      <c r="X41" s="169"/>
      <c r="Y41" s="169"/>
      <c r="Z41" s="169"/>
      <c r="AA41" s="169"/>
      <c r="AB41" s="169"/>
      <c r="AC41" s="170" t="s">
        <v>88</v>
      </c>
      <c r="AD41" s="171" t="s">
        <v>89</v>
      </c>
      <c r="AE41" s="118" t="str">
        <f aca="false">IF(H7="", "", IF(W41="","",IF(W41="","",IF(W41&gt;=0,"○","×"))))</f>
        <v>○</v>
      </c>
      <c r="AF41" s="172"/>
      <c r="AG41" s="172"/>
      <c r="AH41" s="172"/>
      <c r="AI41" s="172"/>
      <c r="AJ41" s="172"/>
      <c r="AK41" s="172"/>
      <c r="AL41" s="103"/>
      <c r="AM41" s="0"/>
      <c r="AN41" s="0"/>
      <c r="AO41" s="0"/>
      <c r="AP41" s="0"/>
      <c r="AQ41" s="0"/>
      <c r="AR41" s="0"/>
      <c r="AS41" s="0"/>
      <c r="AT41" s="98"/>
      <c r="AU41" s="98"/>
      <c r="AV41" s="98"/>
      <c r="AW41" s="98"/>
      <c r="AX41" s="98"/>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4.5" hidden="false" customHeight="true" outlineLevel="0" collapsed="false">
      <c r="A42" s="71"/>
      <c r="B42" s="173"/>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9.5" hidden="false" customHeight="true" outlineLevel="0" collapsed="false">
      <c r="A43" s="71"/>
      <c r="B43" s="166" t="s">
        <v>114</v>
      </c>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03"/>
      <c r="AM43" s="0"/>
      <c r="AN43" s="0"/>
      <c r="AO43" s="0"/>
      <c r="AP43" s="0"/>
      <c r="AQ43" s="0"/>
      <c r="AR43" s="0"/>
      <c r="AS43" s="0"/>
      <c r="AT43" s="98"/>
      <c r="AU43" s="98"/>
      <c r="AV43" s="98"/>
      <c r="AW43" s="98"/>
      <c r="AX43" s="98"/>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6.5" hidden="false" customHeight="true" outlineLevel="0" collapsed="false">
      <c r="A44" s="71"/>
      <c r="B44" s="174" t="s">
        <v>94</v>
      </c>
      <c r="C44" s="175" t="s">
        <v>115</v>
      </c>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04"/>
      <c r="AM44" s="0"/>
      <c r="AN44" s="0"/>
      <c r="AO44" s="0"/>
      <c r="AP44" s="0"/>
      <c r="AQ44" s="0"/>
      <c r="AR44" s="0"/>
      <c r="AS44" s="0"/>
      <c r="AT44" s="98"/>
      <c r="AU44" s="98"/>
      <c r="AV44" s="98"/>
      <c r="AW44" s="98"/>
      <c r="AX44" s="98"/>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51.75" hidden="false" customHeight="true" outlineLevel="0" collapsed="false">
      <c r="A45" s="71"/>
      <c r="B45" s="176" t="s">
        <v>116</v>
      </c>
      <c r="C45" s="176"/>
      <c r="D45" s="176"/>
      <c r="E45" s="176"/>
      <c r="F45" s="177" t="s">
        <v>117</v>
      </c>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78"/>
      <c r="AM45" s="0"/>
      <c r="AN45" s="0"/>
      <c r="AO45" s="0"/>
      <c r="AP45" s="0"/>
      <c r="AQ45" s="178" t="s">
        <v>118</v>
      </c>
      <c r="AR45" s="178"/>
      <c r="AS45" s="178"/>
      <c r="AT45" s="178"/>
      <c r="AU45" s="178"/>
      <c r="AV45" s="178"/>
      <c r="AW45" s="178"/>
      <c r="AX45" s="178"/>
      <c r="AY45" s="178"/>
      <c r="AZ45" s="178"/>
      <c r="BA45" s="178"/>
      <c r="BB45" s="178"/>
      <c r="BC45" s="178"/>
      <c r="BD45" s="178"/>
      <c r="BE45" s="178"/>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47.25" hidden="false" customHeight="true" outlineLevel="0" collapsed="false">
      <c r="A46" s="71"/>
      <c r="B46" s="176" t="s">
        <v>119</v>
      </c>
      <c r="C46" s="176"/>
      <c r="D46" s="176"/>
      <c r="E46" s="176"/>
      <c r="F46" s="179" t="s">
        <v>120</v>
      </c>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78"/>
      <c r="AM46" s="0"/>
      <c r="AN46" s="0"/>
      <c r="AO46" s="0"/>
      <c r="AP46" s="0"/>
      <c r="AQ46" s="178"/>
      <c r="AR46" s="178"/>
      <c r="AS46" s="178"/>
      <c r="AT46" s="178"/>
      <c r="AU46" s="178"/>
      <c r="AV46" s="178"/>
      <c r="AW46" s="178"/>
      <c r="AX46" s="178"/>
      <c r="AY46" s="178"/>
      <c r="AZ46" s="178"/>
      <c r="BA46" s="178"/>
      <c r="BB46" s="178"/>
      <c r="BC46" s="178"/>
      <c r="BD46" s="178"/>
      <c r="BE46" s="178"/>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3.5" hidden="false" customHeight="true" outlineLevel="0" collapsed="false">
      <c r="A47" s="71"/>
      <c r="B47" s="180"/>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1"/>
      <c r="AN47" s="0"/>
      <c r="AO47" s="0"/>
      <c r="AP47" s="0"/>
      <c r="AQ47" s="0"/>
      <c r="AR47" s="0"/>
      <c r="AS47" s="0"/>
      <c r="AT47" s="98"/>
      <c r="AU47" s="98"/>
      <c r="AV47" s="98"/>
      <c r="AW47" s="98"/>
      <c r="AX47" s="98"/>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s="184" customFormat="true" ht="30.75" hidden="false" customHeight="true" outlineLevel="0" collapsed="false">
      <c r="A48" s="182"/>
      <c r="B48" s="183" t="s">
        <v>121</v>
      </c>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2"/>
      <c r="AT48" s="185"/>
      <c r="AU48" s="185"/>
      <c r="AV48" s="185"/>
      <c r="AW48" s="185"/>
      <c r="AX48" s="185"/>
    </row>
    <row r="49" customFormat="false" ht="17.45" hidden="false" customHeight="true" outlineLevel="0" collapsed="false">
      <c r="A49" s="182"/>
      <c r="B49" s="186" t="s">
        <v>122</v>
      </c>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2"/>
      <c r="AM49" s="187" t="s">
        <v>123</v>
      </c>
      <c r="AN49" s="187" t="n">
        <f aca="false">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8</v>
      </c>
      <c r="AO49" s="188"/>
      <c r="AP49" s="188"/>
      <c r="AQ49" s="0"/>
      <c r="AR49" s="0"/>
      <c r="AS49" s="0"/>
      <c r="AT49" s="185"/>
      <c r="AU49" s="185"/>
      <c r="AV49" s="185"/>
      <c r="AW49" s="185"/>
      <c r="AX49" s="185"/>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6.45" hidden="false" customHeight="true" outlineLevel="0" collapsed="false">
      <c r="A50" s="182"/>
      <c r="B50" s="189" t="s">
        <v>124</v>
      </c>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90" t="str">
        <f aca="false">IF(H7="", "", IF(AN49=AN53, "○", "×"))</f>
        <v>○</v>
      </c>
      <c r="AL50" s="182"/>
      <c r="AM50" s="187" t="s">
        <v>125</v>
      </c>
      <c r="AN50" s="187" t="n">
        <f aca="false">$AN$49-(COUNTIF('別紙様式3-2（処遇改善加算　個票）'!O:O,"処遇改善加算Ⅳ")+COUNTIF('別紙様式3-2（処遇改善加算　個票）'!V:V, "処遇改善加算Ⅳ"))</f>
        <v>6</v>
      </c>
      <c r="AO50" s="188"/>
      <c r="AP50" s="188"/>
      <c r="AQ50" s="0"/>
      <c r="AR50" s="0"/>
      <c r="AS50" s="0"/>
      <c r="AT50" s="185"/>
      <c r="AU50" s="185"/>
      <c r="AV50" s="185"/>
      <c r="AW50" s="185"/>
      <c r="AX50" s="185"/>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0.75" hidden="false" customHeight="true" outlineLevel="0" collapsed="false">
      <c r="A51" s="182"/>
      <c r="B51" s="191" t="s">
        <v>126</v>
      </c>
      <c r="C51" s="191"/>
      <c r="D51" s="191"/>
      <c r="E51" s="191"/>
      <c r="F51" s="191"/>
      <c r="G51" s="191"/>
      <c r="H51" s="191"/>
      <c r="I51" s="191"/>
      <c r="J51" s="191"/>
      <c r="K51" s="191"/>
      <c r="L51" s="191"/>
      <c r="M51" s="191"/>
      <c r="N51" s="191"/>
      <c r="O51" s="191"/>
      <c r="P51" s="191"/>
      <c r="Q51" s="191"/>
      <c r="R51" s="191"/>
      <c r="S51" s="191"/>
      <c r="T51" s="192" t="n">
        <f aca="false">'別紙様式3-2（処遇改善加算　個票）'!N6</f>
        <v>52685921</v>
      </c>
      <c r="U51" s="192"/>
      <c r="V51" s="192"/>
      <c r="W51" s="192"/>
      <c r="X51" s="192"/>
      <c r="Y51" s="193" t="s">
        <v>88</v>
      </c>
      <c r="Z51" s="0"/>
      <c r="AA51" s="71"/>
      <c r="AB51" s="71"/>
      <c r="AC51" s="71"/>
      <c r="AD51" s="71"/>
      <c r="AE51" s="182"/>
      <c r="AF51" s="182"/>
      <c r="AG51" s="182"/>
      <c r="AH51" s="182"/>
      <c r="AI51" s="182"/>
      <c r="AJ51" s="182"/>
      <c r="AK51" s="182"/>
      <c r="AL51" s="182"/>
      <c r="AM51" s="187" t="s">
        <v>127</v>
      </c>
      <c r="AN51" s="187" t="n">
        <f aca="false">AN50-(COUNTIF('別紙様式3-2（処遇改善加算　個票）'!O:O,"処遇改善加算Ⅲ")+COUNTIF('別紙様式3-2（処遇改善加算　個票）'!V:V, "処遇改善加算Ⅲ"))</f>
        <v>4</v>
      </c>
      <c r="AO51" s="188"/>
      <c r="AP51" s="188"/>
      <c r="AQ51" s="185"/>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75" hidden="false" customHeight="true" outlineLevel="0" collapsed="false">
      <c r="A52" s="182"/>
      <c r="B52" s="194" t="s">
        <v>128</v>
      </c>
      <c r="C52" s="194"/>
      <c r="D52" s="194"/>
      <c r="E52" s="194"/>
      <c r="F52" s="194"/>
      <c r="G52" s="194"/>
      <c r="H52" s="194"/>
      <c r="I52" s="194"/>
      <c r="J52" s="194"/>
      <c r="K52" s="194"/>
      <c r="L52" s="194"/>
      <c r="M52" s="194"/>
      <c r="N52" s="194"/>
      <c r="O52" s="194"/>
      <c r="P52" s="194"/>
      <c r="Q52" s="194"/>
      <c r="R52" s="194"/>
      <c r="S52" s="194"/>
      <c r="T52" s="195" t="n">
        <v>60000000</v>
      </c>
      <c r="U52" s="195"/>
      <c r="V52" s="195"/>
      <c r="W52" s="195"/>
      <c r="X52" s="195"/>
      <c r="Y52" s="196" t="s">
        <v>88</v>
      </c>
      <c r="Z52" s="71" t="s">
        <v>89</v>
      </c>
      <c r="AA52" s="118" t="str">
        <f aca="false">IF(H7="", "", IF(T52&gt;=T51, "○", "×"))</f>
        <v>○</v>
      </c>
      <c r="AB52" s="197"/>
      <c r="AC52" s="197"/>
      <c r="AD52" s="197"/>
      <c r="AE52" s="182"/>
      <c r="AF52" s="182"/>
      <c r="AG52" s="182"/>
      <c r="AH52" s="182"/>
      <c r="AI52" s="182"/>
      <c r="AJ52" s="182"/>
      <c r="AK52" s="182"/>
      <c r="AL52" s="182"/>
      <c r="AM52" s="198" t="s">
        <v>129</v>
      </c>
      <c r="AN52" s="198" t="n">
        <f aca="false">AN51-(COUNTIF('別紙様式3-2（処遇改善加算　個票）'!O:O,"処遇改善加算Ⅱ")+COUNTIF('別紙様式3-2（処遇改善加算　個票）'!V:V, "処遇改善加算Ⅱ"))</f>
        <v>3</v>
      </c>
      <c r="AO52" s="188"/>
      <c r="AP52" s="188"/>
      <c r="AQ52" s="185"/>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2" hidden="false" customHeight="true" outlineLevel="0" collapsed="false">
      <c r="A53" s="182"/>
      <c r="B53" s="199"/>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82"/>
      <c r="AM53" s="200" t="s">
        <v>130</v>
      </c>
      <c r="AN53" s="201" t="n">
        <f aca="false">COUNTIF('別紙様式3-2（処遇改善加算　個票）'!R14:R113, "○")+COUNTIF('別紙様式3-2（処遇改善加算　個票）'!Y14:Y113, "○")</f>
        <v>8</v>
      </c>
      <c r="AO53" s="188"/>
      <c r="AP53" s="188"/>
      <c r="AQ53" s="0"/>
      <c r="AR53" s="0"/>
      <c r="AS53" s="0"/>
      <c r="AT53" s="185"/>
      <c r="AU53" s="185"/>
      <c r="AV53" s="185"/>
      <c r="AW53" s="185"/>
      <c r="AX53" s="185"/>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18" hidden="false" customHeight="true" outlineLevel="0" collapsed="false">
      <c r="A54" s="71"/>
      <c r="B54" s="103" t="s">
        <v>131</v>
      </c>
      <c r="C54" s="103"/>
      <c r="D54" s="103"/>
      <c r="E54" s="103"/>
      <c r="F54" s="103"/>
      <c r="G54" s="103"/>
      <c r="H54" s="103"/>
      <c r="I54" s="103"/>
      <c r="J54" s="103"/>
      <c r="K54" s="103"/>
      <c r="L54" s="103"/>
      <c r="M54" s="0"/>
      <c r="N54" s="0"/>
      <c r="O54" s="0"/>
      <c r="P54" s="0"/>
      <c r="Q54" s="0"/>
      <c r="R54" s="0"/>
      <c r="S54" s="0"/>
      <c r="T54" s="0"/>
      <c r="U54" s="0"/>
      <c r="V54" s="0"/>
      <c r="W54" s="0"/>
      <c r="X54" s="0"/>
      <c r="Y54" s="0"/>
      <c r="Z54" s="71"/>
      <c r="AA54" s="71"/>
      <c r="AB54" s="71"/>
      <c r="AC54" s="71"/>
      <c r="AD54" s="71"/>
      <c r="AE54" s="71"/>
      <c r="AF54" s="71"/>
      <c r="AG54" s="71"/>
      <c r="AH54" s="71"/>
      <c r="AI54" s="71"/>
      <c r="AJ54" s="71"/>
      <c r="AK54" s="71"/>
      <c r="AL54" s="71"/>
      <c r="AM54" s="202"/>
      <c r="AN54" s="202"/>
      <c r="AO54" s="203"/>
      <c r="AP54" s="203"/>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3" hidden="false" customHeight="true" outlineLevel="0" collapsed="false">
      <c r="A55" s="71"/>
      <c r="B55" s="71"/>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82"/>
      <c r="AM55" s="188"/>
      <c r="AN55" s="188"/>
      <c r="AO55" s="202"/>
      <c r="AP55" s="202"/>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4" hidden="false" customHeight="true" outlineLevel="0" collapsed="false">
      <c r="A56" s="71"/>
      <c r="B56" s="204"/>
      <c r="C56" s="204"/>
      <c r="D56" s="205" t="s">
        <v>132</v>
      </c>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78"/>
      <c r="AM56" s="206" t="n">
        <f aca="false">TRUE()</f>
        <v>1</v>
      </c>
      <c r="AN56" s="188"/>
      <c r="AO56" s="188"/>
      <c r="AP56" s="188"/>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9" hidden="false" customHeight="true" outlineLevel="0" collapsed="false">
      <c r="A57" s="71"/>
      <c r="B57" s="78"/>
      <c r="C57" s="78"/>
      <c r="D57" s="207"/>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78"/>
      <c r="AM57" s="188"/>
      <c r="AN57" s="188"/>
      <c r="AO57" s="188"/>
      <c r="AP57" s="188"/>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6" hidden="false" customHeight="true" outlineLevel="0" collapsed="false">
      <c r="A58" s="71"/>
      <c r="B58" s="208"/>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c r="AA58" s="78"/>
      <c r="AB58" s="209"/>
      <c r="AC58" s="209"/>
      <c r="AD58" s="209"/>
      <c r="AE58" s="209"/>
      <c r="AF58" s="209"/>
      <c r="AG58" s="209"/>
      <c r="AH58" s="209"/>
      <c r="AI58" s="209"/>
      <c r="AJ58" s="209"/>
      <c r="AK58" s="209"/>
      <c r="AL58" s="78"/>
      <c r="AM58" s="188"/>
      <c r="AN58" s="188"/>
      <c r="AO58" s="188"/>
      <c r="AP58" s="188"/>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6.5" hidden="false" customHeight="true" outlineLevel="0" collapsed="false">
      <c r="A59" s="71"/>
      <c r="B59" s="210"/>
      <c r="C59" s="211" t="s">
        <v>133</v>
      </c>
      <c r="D59" s="211"/>
      <c r="E59" s="211"/>
      <c r="F59" s="211"/>
      <c r="G59" s="211"/>
      <c r="H59" s="211"/>
      <c r="I59" s="211"/>
      <c r="J59" s="211"/>
      <c r="K59" s="211"/>
      <c r="L59" s="211"/>
      <c r="M59" s="211"/>
      <c r="N59" s="211"/>
      <c r="O59" s="211"/>
      <c r="P59" s="211"/>
      <c r="Q59" s="211"/>
      <c r="R59" s="211"/>
      <c r="S59" s="211"/>
      <c r="T59" s="211"/>
      <c r="U59" s="210"/>
      <c r="V59" s="210"/>
      <c r="W59" s="210"/>
      <c r="X59" s="210"/>
      <c r="Y59" s="210"/>
      <c r="Z59" s="210"/>
      <c r="AA59" s="210"/>
      <c r="AB59" s="210"/>
      <c r="AC59" s="210"/>
      <c r="AD59" s="134"/>
      <c r="AE59" s="134"/>
      <c r="AF59" s="134"/>
      <c r="AG59" s="134"/>
      <c r="AH59" s="134"/>
      <c r="AI59" s="134"/>
      <c r="AJ59" s="134"/>
      <c r="AK59" s="134"/>
      <c r="AL59" s="78"/>
      <c r="AM59" s="188"/>
      <c r="AN59" s="188"/>
      <c r="AO59" s="188"/>
      <c r="AP59" s="188"/>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8.75" hidden="false" customHeight="true" outlineLevel="0" collapsed="false">
      <c r="A60" s="71"/>
      <c r="B60" s="78"/>
      <c r="C60" s="212"/>
      <c r="D60" s="212"/>
      <c r="E60" s="213" t="s">
        <v>134</v>
      </c>
      <c r="F60" s="213"/>
      <c r="G60" s="213"/>
      <c r="H60" s="213"/>
      <c r="I60" s="213"/>
      <c r="J60" s="213"/>
      <c r="K60" s="213"/>
      <c r="L60" s="213"/>
      <c r="M60" s="213"/>
      <c r="N60" s="213"/>
      <c r="O60" s="213"/>
      <c r="P60" s="213"/>
      <c r="Q60" s="213"/>
      <c r="R60" s="213"/>
      <c r="S60" s="214" t="s">
        <v>89</v>
      </c>
      <c r="T60" s="118" t="str">
        <f aca="false">IF(H7="", "",IF(AM56=1, "", IF(AM60=1,"○","×")))</f>
        <v>
        </v>
      </c>
      <c r="U60" s="78"/>
      <c r="V60" s="215"/>
      <c r="W60" s="215"/>
      <c r="X60" s="215"/>
      <c r="Y60" s="215"/>
      <c r="Z60" s="215"/>
      <c r="AA60" s="215"/>
      <c r="AB60" s="215"/>
      <c r="AC60" s="215"/>
      <c r="AD60" s="215"/>
      <c r="AE60" s="215"/>
      <c r="AF60" s="215"/>
      <c r="AG60" s="215"/>
      <c r="AH60" s="215"/>
      <c r="AI60" s="215"/>
      <c r="AJ60" s="215"/>
      <c r="AK60" s="215"/>
      <c r="AL60" s="78"/>
      <c r="AM60" s="206" t="n">
        <f aca="false">FALSE()</f>
        <v>0</v>
      </c>
      <c r="AN60" s="188"/>
      <c r="AO60" s="188"/>
      <c r="AP60" s="188"/>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14.25" hidden="false" customHeight="true" outlineLevel="0" collapsed="false">
      <c r="A61" s="71"/>
      <c r="B61" s="216"/>
      <c r="C61" s="217" t="s">
        <v>135</v>
      </c>
      <c r="D61" s="218" t="s">
        <v>136</v>
      </c>
      <c r="E61" s="133"/>
      <c r="F61" s="133"/>
      <c r="G61" s="133"/>
      <c r="H61" s="133"/>
      <c r="I61" s="133"/>
      <c r="J61" s="133"/>
      <c r="K61" s="133"/>
      <c r="L61" s="133"/>
      <c r="M61" s="133"/>
      <c r="N61" s="133"/>
      <c r="O61" s="133"/>
      <c r="P61" s="133"/>
      <c r="Q61" s="133"/>
      <c r="R61" s="133"/>
      <c r="S61" s="218"/>
      <c r="T61" s="218"/>
      <c r="U61" s="218"/>
      <c r="V61" s="133"/>
      <c r="W61" s="133"/>
      <c r="X61" s="133"/>
      <c r="Y61" s="133"/>
      <c r="Z61" s="219"/>
      <c r="AA61" s="219"/>
      <c r="AB61" s="219"/>
      <c r="AC61" s="219"/>
      <c r="AD61" s="220"/>
      <c r="AE61" s="220"/>
      <c r="AF61" s="220"/>
      <c r="AG61" s="220"/>
      <c r="AH61" s="104"/>
      <c r="AI61" s="104"/>
      <c r="AJ61" s="104"/>
      <c r="AK61" s="221"/>
      <c r="AL61" s="78"/>
      <c r="AM61" s="188"/>
      <c r="AN61" s="188"/>
      <c r="AO61" s="188"/>
      <c r="AP61" s="188"/>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14.25" hidden="false" customHeight="true" outlineLevel="0" collapsed="false">
      <c r="A62" s="71"/>
      <c r="B62" s="216"/>
      <c r="C62" s="222" t="s">
        <v>137</v>
      </c>
      <c r="D62" s="223" t="s">
        <v>138</v>
      </c>
      <c r="E62" s="223"/>
      <c r="F62" s="223"/>
      <c r="G62" s="223"/>
      <c r="H62" s="223"/>
      <c r="I62" s="223"/>
      <c r="J62" s="223"/>
      <c r="K62" s="223"/>
      <c r="L62" s="223"/>
      <c r="M62" s="223"/>
      <c r="N62" s="223"/>
      <c r="O62" s="223"/>
      <c r="P62" s="223"/>
      <c r="Q62" s="223"/>
      <c r="R62" s="223"/>
      <c r="S62" s="223"/>
      <c r="T62" s="223"/>
      <c r="U62" s="223"/>
      <c r="V62" s="223"/>
      <c r="W62" s="223"/>
      <c r="X62" s="223"/>
      <c r="Y62" s="223"/>
      <c r="Z62" s="224"/>
      <c r="AA62" s="224"/>
      <c r="AB62" s="224"/>
      <c r="AC62" s="224"/>
      <c r="AD62" s="225"/>
      <c r="AE62" s="225"/>
      <c r="AF62" s="225"/>
      <c r="AG62" s="225"/>
      <c r="AH62" s="226"/>
      <c r="AI62" s="226"/>
      <c r="AJ62" s="226"/>
      <c r="AK62" s="227"/>
      <c r="AL62" s="78"/>
      <c r="AM62" s="188"/>
      <c r="AN62" s="188"/>
      <c r="AO62" s="188"/>
      <c r="AP62" s="188"/>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4.25" hidden="false" customHeight="true" outlineLevel="0" collapsed="false">
      <c r="A63" s="71"/>
      <c r="B63" s="216"/>
      <c r="C63" s="228" t="s">
        <v>139</v>
      </c>
      <c r="D63" s="229" t="s">
        <v>140</v>
      </c>
      <c r="E63" s="230"/>
      <c r="F63" s="230"/>
      <c r="G63" s="230"/>
      <c r="H63" s="230"/>
      <c r="I63" s="230"/>
      <c r="J63" s="230"/>
      <c r="K63" s="230"/>
      <c r="L63" s="230"/>
      <c r="M63" s="230"/>
      <c r="N63" s="230"/>
      <c r="O63" s="230"/>
      <c r="P63" s="230"/>
      <c r="Q63" s="230"/>
      <c r="R63" s="230"/>
      <c r="S63" s="230"/>
      <c r="T63" s="230"/>
      <c r="U63" s="230"/>
      <c r="V63" s="230"/>
      <c r="W63" s="230"/>
      <c r="X63" s="230"/>
      <c r="Y63" s="230"/>
      <c r="Z63" s="231"/>
      <c r="AA63" s="231"/>
      <c r="AB63" s="231"/>
      <c r="AC63" s="231"/>
      <c r="AD63" s="232"/>
      <c r="AE63" s="232"/>
      <c r="AF63" s="232"/>
      <c r="AG63" s="232"/>
      <c r="AH63" s="233"/>
      <c r="AI63" s="233"/>
      <c r="AJ63" s="233"/>
      <c r="AK63" s="234"/>
      <c r="AL63" s="235"/>
      <c r="AM63" s="188"/>
      <c r="AN63" s="188"/>
      <c r="AO63" s="188"/>
      <c r="AP63" s="188"/>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1.25" hidden="false" customHeight="true" outlineLevel="0" collapsed="false">
      <c r="A64" s="71"/>
      <c r="B64" s="216"/>
      <c r="C64" s="236"/>
      <c r="D64" s="133"/>
      <c r="E64" s="180"/>
      <c r="F64" s="180"/>
      <c r="G64" s="180"/>
      <c r="H64" s="180"/>
      <c r="I64" s="180"/>
      <c r="J64" s="180"/>
      <c r="K64" s="180"/>
      <c r="L64" s="180"/>
      <c r="M64" s="180"/>
      <c r="N64" s="180"/>
      <c r="O64" s="180"/>
      <c r="P64" s="180"/>
      <c r="Q64" s="180"/>
      <c r="R64" s="180"/>
      <c r="S64" s="180"/>
      <c r="T64" s="180"/>
      <c r="U64" s="180"/>
      <c r="V64" s="180"/>
      <c r="W64" s="180"/>
      <c r="X64" s="180"/>
      <c r="Y64" s="180"/>
      <c r="Z64" s="219"/>
      <c r="AA64" s="219"/>
      <c r="AB64" s="219"/>
      <c r="AC64" s="219"/>
      <c r="AD64" s="220"/>
      <c r="AE64" s="220"/>
      <c r="AF64" s="220"/>
      <c r="AG64" s="220"/>
      <c r="AH64" s="104"/>
      <c r="AI64" s="104"/>
      <c r="AJ64" s="104"/>
      <c r="AK64" s="104"/>
      <c r="AL64" s="235"/>
      <c r="AM64" s="188"/>
      <c r="AN64" s="188"/>
      <c r="AO64" s="188"/>
      <c r="AP64" s="188"/>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4.25" hidden="false" customHeight="true" outlineLevel="0" collapsed="false">
      <c r="A65" s="71"/>
      <c r="B65" s="78"/>
      <c r="C65" s="211" t="s">
        <v>141</v>
      </c>
      <c r="D65" s="211"/>
      <c r="E65" s="211"/>
      <c r="F65" s="211"/>
      <c r="G65" s="211"/>
      <c r="H65" s="211"/>
      <c r="I65" s="211"/>
      <c r="J65" s="211"/>
      <c r="K65" s="211"/>
      <c r="L65" s="211"/>
      <c r="M65" s="211"/>
      <c r="N65" s="211"/>
      <c r="O65" s="211"/>
      <c r="P65" s="211"/>
      <c r="Q65" s="211"/>
      <c r="R65" s="211"/>
      <c r="S65" s="237"/>
      <c r="T65" s="237"/>
      <c r="U65" s="237"/>
      <c r="V65" s="237"/>
      <c r="W65" s="237"/>
      <c r="X65" s="237"/>
      <c r="Y65" s="237"/>
      <c r="Z65" s="237"/>
      <c r="AA65" s="237"/>
      <c r="AB65" s="237"/>
      <c r="AC65" s="237"/>
      <c r="AD65" s="237"/>
      <c r="AE65" s="237"/>
      <c r="AF65" s="237"/>
      <c r="AG65" s="237"/>
      <c r="AH65" s="237"/>
      <c r="AI65" s="237"/>
      <c r="AJ65" s="237"/>
      <c r="AK65" s="237"/>
      <c r="AL65" s="237"/>
      <c r="AM65" s="188"/>
      <c r="AN65" s="188"/>
      <c r="AO65" s="188"/>
      <c r="AP65" s="188"/>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1.75" hidden="false" customHeight="true" outlineLevel="0" collapsed="false">
      <c r="A66" s="71"/>
      <c r="B66" s="238"/>
      <c r="C66" s="212"/>
      <c r="D66" s="212"/>
      <c r="E66" s="213" t="s">
        <v>142</v>
      </c>
      <c r="F66" s="213"/>
      <c r="G66" s="213"/>
      <c r="H66" s="213"/>
      <c r="I66" s="213"/>
      <c r="J66" s="213"/>
      <c r="K66" s="213"/>
      <c r="L66" s="213"/>
      <c r="M66" s="213"/>
      <c r="N66" s="213"/>
      <c r="O66" s="213"/>
      <c r="P66" s="213"/>
      <c r="Q66" s="213"/>
      <c r="R66" s="213"/>
      <c r="S66" s="214" t="s">
        <v>89</v>
      </c>
      <c r="T66" s="118" t="str">
        <f aca="false">IF(H7="", "",IF(AM56=1,"",IF(AND(AM66=1,OR(AND(AN66=1,J69&lt;&gt;""),AND(AO67=1,J71&lt;&gt;""))),"○","×")))</f>
        <v>
        </v>
      </c>
      <c r="U66" s="239"/>
      <c r="V66" s="240"/>
      <c r="W66" s="240"/>
      <c r="X66" s="240"/>
      <c r="Y66" s="240"/>
      <c r="Z66" s="240"/>
      <c r="AA66" s="240"/>
      <c r="AB66" s="240"/>
      <c r="AC66" s="240"/>
      <c r="AD66" s="240"/>
      <c r="AE66" s="240"/>
      <c r="AF66" s="240"/>
      <c r="AG66" s="240"/>
      <c r="AH66" s="240"/>
      <c r="AI66" s="240"/>
      <c r="AJ66" s="240"/>
      <c r="AK66" s="240"/>
      <c r="AL66" s="237"/>
      <c r="AM66" s="206" t="n">
        <f aca="false">FALSE()</f>
        <v>0</v>
      </c>
      <c r="AN66" s="206" t="n">
        <f aca="false">FALSE()</f>
        <v>0</v>
      </c>
      <c r="AO66" s="188"/>
      <c r="AP66" s="188"/>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30.75" hidden="false" customHeight="true" outlineLevel="0" collapsed="false">
      <c r="A67" s="71"/>
      <c r="B67" s="241"/>
      <c r="C67" s="217" t="s">
        <v>135</v>
      </c>
      <c r="D67" s="242" t="s">
        <v>143</v>
      </c>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78"/>
      <c r="AM67" s="206" t="n">
        <f aca="false">TRUE()</f>
        <v>1</v>
      </c>
      <c r="AN67" s="188"/>
      <c r="AO67" s="206" t="n">
        <f aca="false">FALSE()</f>
        <v>0</v>
      </c>
      <c r="AP67" s="188"/>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8.5" hidden="false" customHeight="true" outlineLevel="0" collapsed="false">
      <c r="A68" s="71"/>
      <c r="B68" s="241"/>
      <c r="C68" s="243"/>
      <c r="D68" s="244" t="s">
        <v>144</v>
      </c>
      <c r="E68" s="244"/>
      <c r="F68" s="244"/>
      <c r="G68" s="244"/>
      <c r="H68" s="245"/>
      <c r="I68" s="246" t="s">
        <v>86</v>
      </c>
      <c r="J68" s="247" t="s">
        <v>145</v>
      </c>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78"/>
      <c r="AM68" s="188"/>
      <c r="AN68" s="188"/>
      <c r="AO68" s="188"/>
      <c r="AP68" s="188"/>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4.5" hidden="false" customHeight="true" outlineLevel="0" collapsed="false">
      <c r="A69" s="71"/>
      <c r="B69" s="241"/>
      <c r="C69" s="243"/>
      <c r="D69" s="244"/>
      <c r="E69" s="244"/>
      <c r="F69" s="244"/>
      <c r="G69" s="244"/>
      <c r="H69" s="245"/>
      <c r="I69" s="246"/>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78"/>
      <c r="AM69" s="78"/>
      <c r="AN69" s="78"/>
      <c r="AO69" s="188"/>
      <c r="AP69" s="188"/>
      <c r="AQ69" s="249" t="s">
        <v>146</v>
      </c>
      <c r="AR69" s="249"/>
      <c r="AS69" s="249"/>
      <c r="AT69" s="249"/>
      <c r="AU69" s="249"/>
      <c r="AV69" s="249"/>
      <c r="AW69" s="249"/>
      <c r="AX69" s="249"/>
      <c r="AY69" s="249"/>
      <c r="AZ69" s="249"/>
      <c r="BA69" s="249"/>
      <c r="BB69" s="249"/>
      <c r="BC69" s="249"/>
      <c r="BD69" s="249"/>
      <c r="BE69" s="249"/>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15" hidden="false" customHeight="true" outlineLevel="0" collapsed="false">
      <c r="A70" s="71"/>
      <c r="B70" s="241"/>
      <c r="C70" s="243"/>
      <c r="D70" s="244"/>
      <c r="E70" s="244"/>
      <c r="F70" s="244"/>
      <c r="G70" s="244"/>
      <c r="H70" s="250"/>
      <c r="I70" s="251" t="s">
        <v>91</v>
      </c>
      <c r="J70" s="252" t="s">
        <v>147</v>
      </c>
      <c r="K70" s="253"/>
      <c r="L70" s="253"/>
      <c r="M70" s="253"/>
      <c r="N70" s="253"/>
      <c r="O70" s="253"/>
      <c r="P70" s="253"/>
      <c r="Q70" s="253"/>
      <c r="R70" s="253"/>
      <c r="S70" s="254" t="s">
        <v>148</v>
      </c>
      <c r="T70" s="254"/>
      <c r="U70" s="254"/>
      <c r="V70" s="254"/>
      <c r="W70" s="254"/>
      <c r="X70" s="254"/>
      <c r="Y70" s="254"/>
      <c r="Z70" s="254"/>
      <c r="AA70" s="254"/>
      <c r="AB70" s="254"/>
      <c r="AC70" s="254"/>
      <c r="AD70" s="254"/>
      <c r="AE70" s="254"/>
      <c r="AF70" s="254"/>
      <c r="AG70" s="254"/>
      <c r="AH70" s="254"/>
      <c r="AI70" s="254"/>
      <c r="AJ70" s="254"/>
      <c r="AK70" s="254"/>
      <c r="AL70" s="78"/>
      <c r="AM70" s="255"/>
      <c r="AN70" s="0"/>
      <c r="AO70" s="78"/>
      <c r="AP70" s="78"/>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3" hidden="false" customHeight="true" outlineLevel="0" collapsed="false">
      <c r="A71" s="71"/>
      <c r="B71" s="241"/>
      <c r="C71" s="243"/>
      <c r="D71" s="244"/>
      <c r="E71" s="244"/>
      <c r="F71" s="244"/>
      <c r="G71" s="244"/>
      <c r="H71" s="250"/>
      <c r="I71" s="251"/>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256"/>
      <c r="AK71" s="256"/>
      <c r="AL71" s="78"/>
      <c r="AM71" s="78"/>
      <c r="AN71" s="78"/>
      <c r="AO71" s="0"/>
      <c r="AP71" s="0"/>
      <c r="AQ71" s="249" t="s">
        <v>146</v>
      </c>
      <c r="AR71" s="249"/>
      <c r="AS71" s="249"/>
      <c r="AT71" s="249"/>
      <c r="AU71" s="249"/>
      <c r="AV71" s="249"/>
      <c r="AW71" s="249"/>
      <c r="AX71" s="249"/>
      <c r="AY71" s="249"/>
      <c r="AZ71" s="249"/>
      <c r="BA71" s="249"/>
      <c r="BB71" s="249"/>
      <c r="BC71" s="249"/>
      <c r="BD71" s="249"/>
      <c r="BE71" s="249"/>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16.5" hidden="false" customHeight="true" outlineLevel="0" collapsed="false">
      <c r="A72" s="71"/>
      <c r="B72" s="257"/>
      <c r="C72" s="258" t="s">
        <v>137</v>
      </c>
      <c r="D72" s="229" t="s">
        <v>149</v>
      </c>
      <c r="E72" s="259"/>
      <c r="F72" s="259"/>
      <c r="G72" s="259"/>
      <c r="H72" s="230"/>
      <c r="I72" s="230"/>
      <c r="J72" s="230"/>
      <c r="K72" s="230"/>
      <c r="L72" s="230"/>
      <c r="M72" s="230"/>
      <c r="N72" s="230"/>
      <c r="O72" s="230"/>
      <c r="P72" s="230"/>
      <c r="Q72" s="230"/>
      <c r="R72" s="230"/>
      <c r="S72" s="230"/>
      <c r="T72" s="230"/>
      <c r="U72" s="230"/>
      <c r="V72" s="230"/>
      <c r="W72" s="230"/>
      <c r="X72" s="230"/>
      <c r="Y72" s="230"/>
      <c r="Z72" s="231"/>
      <c r="AA72" s="231"/>
      <c r="AB72" s="231"/>
      <c r="AC72" s="231"/>
      <c r="AD72" s="232"/>
      <c r="AE72" s="232"/>
      <c r="AF72" s="232"/>
      <c r="AG72" s="232"/>
      <c r="AH72" s="233"/>
      <c r="AI72" s="233"/>
      <c r="AJ72" s="233"/>
      <c r="AK72" s="260"/>
      <c r="AL72" s="235"/>
      <c r="AM72" s="255"/>
      <c r="AN72" s="0"/>
      <c r="AO72" s="78"/>
      <c r="AP72" s="78"/>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11.25" hidden="false" customHeight="true" outlineLevel="0" collapsed="false">
      <c r="A73" s="71"/>
      <c r="B73" s="105"/>
      <c r="C73" s="105"/>
      <c r="D73" s="105"/>
      <c r="E73" s="105"/>
      <c r="F73" s="105"/>
      <c r="G73" s="105"/>
      <c r="H73" s="105"/>
      <c r="I73" s="105"/>
      <c r="J73" s="105"/>
      <c r="K73" s="105"/>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78"/>
      <c r="AM73" s="255"/>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8.75" hidden="false" customHeight="true" outlineLevel="0" collapsed="false">
      <c r="A74" s="71"/>
      <c r="B74" s="103" t="s">
        <v>150</v>
      </c>
      <c r="C74" s="103"/>
      <c r="D74" s="103"/>
      <c r="E74" s="103"/>
      <c r="F74" s="103"/>
      <c r="G74" s="103"/>
      <c r="H74" s="103"/>
      <c r="I74" s="103"/>
      <c r="J74" s="103"/>
      <c r="K74" s="103"/>
      <c r="L74" s="103"/>
      <c r="M74" s="0"/>
      <c r="N74" s="0"/>
      <c r="O74" s="0"/>
      <c r="P74" s="0"/>
      <c r="Q74" s="71"/>
      <c r="R74" s="71"/>
      <c r="S74" s="71"/>
      <c r="T74" s="71"/>
      <c r="U74" s="71"/>
      <c r="V74" s="71"/>
      <c r="W74" s="71"/>
      <c r="X74" s="71"/>
      <c r="Y74" s="71"/>
      <c r="Z74" s="71"/>
      <c r="AA74" s="71"/>
      <c r="AB74" s="71"/>
      <c r="AC74" s="71"/>
      <c r="AD74" s="71"/>
      <c r="AE74" s="71"/>
      <c r="AF74" s="71"/>
      <c r="AG74" s="71"/>
      <c r="AH74" s="71"/>
      <c r="AI74" s="71"/>
      <c r="AJ74" s="71"/>
      <c r="AK74" s="71"/>
      <c r="AL74" s="71"/>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75" hidden="false" customHeight="true" outlineLevel="0" collapsed="false">
      <c r="A75" s="71"/>
      <c r="B75" s="71"/>
      <c r="C75" s="71"/>
      <c r="D75" s="71"/>
      <c r="E75" s="71"/>
      <c r="F75" s="71"/>
      <c r="G75" s="71"/>
      <c r="H75" s="71"/>
      <c r="I75" s="71"/>
      <c r="J75" s="71"/>
      <c r="K75" s="71"/>
      <c r="L75" s="71"/>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8"/>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22.15" hidden="false" customHeight="true" outlineLevel="0" collapsed="false">
      <c r="A76" s="71"/>
      <c r="B76" s="261"/>
      <c r="C76" s="205" t="s">
        <v>132</v>
      </c>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62"/>
      <c r="AM76" s="263" t="n">
        <f aca="false">FALSE()</f>
        <v>0</v>
      </c>
      <c r="AN76" s="264"/>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s="71" customFormat="true" ht="6" hidden="false" customHeight="true" outlineLevel="0" collapsed="false">
      <c r="B77" s="220"/>
      <c r="C77" s="265"/>
      <c r="D77" s="265"/>
      <c r="E77" s="265"/>
      <c r="F77" s="265"/>
      <c r="G77" s="265"/>
      <c r="H77" s="265"/>
      <c r="I77" s="265"/>
      <c r="J77" s="265"/>
      <c r="K77" s="265"/>
      <c r="L77" s="265"/>
      <c r="M77" s="265"/>
      <c r="N77" s="265"/>
      <c r="O77" s="265"/>
      <c r="P77" s="265"/>
      <c r="Q77" s="265"/>
      <c r="R77" s="265"/>
      <c r="S77" s="265"/>
      <c r="T77" s="265"/>
      <c r="U77" s="265"/>
      <c r="V77" s="265"/>
      <c r="W77" s="265"/>
      <c r="Y77" s="266"/>
      <c r="Z77" s="262"/>
      <c r="AA77" s="262"/>
      <c r="AB77" s="262"/>
      <c r="AC77" s="262"/>
      <c r="AD77" s="262"/>
      <c r="AE77" s="262"/>
      <c r="AF77" s="262"/>
      <c r="AG77" s="262"/>
      <c r="AH77" s="262"/>
      <c r="AI77" s="262"/>
      <c r="AJ77" s="262"/>
      <c r="AK77" s="262"/>
      <c r="AL77" s="262"/>
      <c r="AM77" s="267"/>
      <c r="AN77" s="267"/>
      <c r="AO77" s="264"/>
      <c r="AP77" s="264"/>
    </row>
    <row r="78" customFormat="false" ht="18" hidden="false" customHeight="true" outlineLevel="0" collapsed="false">
      <c r="A78" s="71"/>
      <c r="B78" s="212"/>
      <c r="C78" s="212"/>
      <c r="D78" s="268" t="s">
        <v>142</v>
      </c>
      <c r="E78" s="268"/>
      <c r="F78" s="268"/>
      <c r="G78" s="268"/>
      <c r="H78" s="268"/>
      <c r="I78" s="268"/>
      <c r="J78" s="268"/>
      <c r="K78" s="268"/>
      <c r="L78" s="268"/>
      <c r="M78" s="268"/>
      <c r="N78" s="268"/>
      <c r="O78" s="268"/>
      <c r="P78" s="268"/>
      <c r="Q78" s="268"/>
      <c r="R78" s="269" t="s">
        <v>89</v>
      </c>
      <c r="S78" s="118" t="str">
        <f aca="false">IF(H7="", "", IF(AM76=1,"",IF(AM79="記入不要","",IF(AND(AM80=1,OR(AN80=1,AO80=1,AP80=1)),"○","×"))))</f>
        <v>○</v>
      </c>
      <c r="T78" s="270"/>
      <c r="U78" s="271"/>
      <c r="V78" s="262"/>
      <c r="W78" s="262"/>
      <c r="X78" s="262"/>
      <c r="Y78" s="262"/>
      <c r="Z78" s="262"/>
      <c r="AA78" s="262"/>
      <c r="AB78" s="262"/>
      <c r="AC78" s="262"/>
      <c r="AD78" s="262"/>
      <c r="AE78" s="262"/>
      <c r="AF78" s="262"/>
      <c r="AG78" s="262"/>
      <c r="AH78" s="262"/>
      <c r="AI78" s="262"/>
      <c r="AJ78" s="262"/>
      <c r="AK78" s="262"/>
      <c r="AL78" s="262"/>
      <c r="AM78" s="264"/>
      <c r="AN78" s="264"/>
      <c r="AO78" s="267"/>
      <c r="AP78" s="267"/>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27.75" hidden="false" customHeight="true" outlineLevel="0" collapsed="false">
      <c r="A79" s="71"/>
      <c r="B79" s="217" t="s">
        <v>135</v>
      </c>
      <c r="C79" s="272" t="s">
        <v>151</v>
      </c>
      <c r="D79" s="272"/>
      <c r="E79" s="272"/>
      <c r="F79" s="272"/>
      <c r="G79" s="272"/>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78"/>
      <c r="AM79" s="273"/>
      <c r="AN79" s="264"/>
      <c r="AO79" s="264"/>
      <c r="AP79" s="264"/>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27" hidden="false" customHeight="true" outlineLevel="0" collapsed="false">
      <c r="A80" s="71"/>
      <c r="B80" s="243"/>
      <c r="C80" s="244" t="s">
        <v>152</v>
      </c>
      <c r="D80" s="244"/>
      <c r="E80" s="244"/>
      <c r="F80" s="244"/>
      <c r="G80" s="274"/>
      <c r="H80" s="275" t="s">
        <v>86</v>
      </c>
      <c r="I80" s="276" t="s">
        <v>153</v>
      </c>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78"/>
      <c r="AM80" s="277" t="n">
        <f aca="false">TRUE()</f>
        <v>1</v>
      </c>
      <c r="AN80" s="263" t="n">
        <f aca="false">TRUE()</f>
        <v>1</v>
      </c>
      <c r="AO80" s="277" t="n">
        <f aca="false">TRUE()</f>
        <v>1</v>
      </c>
      <c r="AP80" s="277" t="n">
        <f aca="false">TRUE()</f>
        <v>1</v>
      </c>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37.5" hidden="false" customHeight="true" outlineLevel="0" collapsed="false">
      <c r="A81" s="71"/>
      <c r="B81" s="243"/>
      <c r="C81" s="244"/>
      <c r="D81" s="244"/>
      <c r="E81" s="244"/>
      <c r="F81" s="244"/>
      <c r="G81" s="278"/>
      <c r="H81" s="279" t="s">
        <v>91</v>
      </c>
      <c r="I81" s="280" t="s">
        <v>154</v>
      </c>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78"/>
      <c r="AM81" s="255"/>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36" hidden="false" customHeight="true" outlineLevel="0" collapsed="false">
      <c r="A82" s="71"/>
      <c r="B82" s="243"/>
      <c r="C82" s="244"/>
      <c r="D82" s="244"/>
      <c r="E82" s="244"/>
      <c r="F82" s="244"/>
      <c r="G82" s="281"/>
      <c r="H82" s="282" t="s">
        <v>155</v>
      </c>
      <c r="I82" s="283" t="s">
        <v>156</v>
      </c>
      <c r="J82" s="283"/>
      <c r="K82" s="283"/>
      <c r="L82" s="283"/>
      <c r="M82" s="283"/>
      <c r="N82" s="283"/>
      <c r="O82" s="283"/>
      <c r="P82" s="283"/>
      <c r="Q82" s="283"/>
      <c r="R82" s="283"/>
      <c r="S82" s="283"/>
      <c r="T82" s="283"/>
      <c r="U82" s="283"/>
      <c r="V82" s="283"/>
      <c r="W82" s="283"/>
      <c r="X82" s="283"/>
      <c r="Y82" s="283"/>
      <c r="Z82" s="283"/>
      <c r="AA82" s="283"/>
      <c r="AB82" s="283"/>
      <c r="AC82" s="283"/>
      <c r="AD82" s="283"/>
      <c r="AE82" s="283"/>
      <c r="AF82" s="283"/>
      <c r="AG82" s="283"/>
      <c r="AH82" s="283"/>
      <c r="AI82" s="283"/>
      <c r="AJ82" s="283"/>
      <c r="AK82" s="283"/>
      <c r="AL82" s="78"/>
      <c r="AM82" s="255"/>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1" hidden="false" customHeight="true" outlineLevel="0" collapsed="false">
      <c r="A83" s="71"/>
      <c r="B83" s="284" t="s">
        <v>137</v>
      </c>
      <c r="C83" s="285" t="s">
        <v>157</v>
      </c>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285"/>
      <c r="AF83" s="285"/>
      <c r="AG83" s="285"/>
      <c r="AH83" s="285"/>
      <c r="AI83" s="285"/>
      <c r="AJ83" s="285"/>
      <c r="AK83" s="285"/>
      <c r="AL83" s="235"/>
      <c r="AM83" s="255"/>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6" hidden="false" customHeight="true" outlineLevel="0" collapsed="false">
      <c r="A84" s="71"/>
      <c r="B84" s="286"/>
      <c r="C84" s="286"/>
      <c r="D84" s="286"/>
      <c r="E84" s="286"/>
      <c r="F84" s="286"/>
      <c r="G84" s="286"/>
      <c r="H84" s="286"/>
      <c r="I84" s="286"/>
      <c r="J84" s="286"/>
      <c r="K84" s="286"/>
      <c r="L84" s="286"/>
      <c r="M84" s="286"/>
      <c r="N84" s="286"/>
      <c r="O84" s="286"/>
      <c r="P84" s="286"/>
      <c r="Q84" s="286"/>
      <c r="R84" s="286"/>
      <c r="S84" s="286"/>
      <c r="T84" s="286"/>
      <c r="U84" s="158"/>
      <c r="V84" s="287"/>
      <c r="W84" s="287"/>
      <c r="X84" s="287"/>
      <c r="Y84" s="288"/>
      <c r="Z84" s="289"/>
      <c r="AA84" s="288"/>
      <c r="AB84" s="290"/>
      <c r="AC84" s="291"/>
      <c r="AD84" s="292"/>
      <c r="AE84" s="292"/>
      <c r="AF84" s="293"/>
      <c r="AG84" s="174"/>
      <c r="AH84" s="294"/>
      <c r="AI84" s="295"/>
      <c r="AJ84" s="197"/>
      <c r="AK84" s="197"/>
      <c r="AL84" s="197"/>
      <c r="AM84" s="255"/>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s="81" customFormat="true" ht="21.75" hidden="false" customHeight="true" outlineLevel="0" collapsed="false">
      <c r="A85" s="78"/>
      <c r="B85" s="296" t="s">
        <v>158</v>
      </c>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c r="AA85" s="296"/>
      <c r="AB85" s="296"/>
      <c r="AC85" s="296"/>
      <c r="AD85" s="296"/>
      <c r="AE85" s="296"/>
      <c r="AF85" s="296"/>
      <c r="AG85" s="296"/>
      <c r="AH85" s="296"/>
      <c r="AI85" s="296"/>
      <c r="AJ85" s="296"/>
      <c r="AK85" s="296"/>
      <c r="AL85" s="78"/>
      <c r="AM85" s="297"/>
    </row>
    <row r="86" customFormat="false" ht="6" hidden="false" customHeight="true" outlineLevel="0" collapsed="false">
      <c r="A86" s="78"/>
      <c r="B86" s="265"/>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298"/>
      <c r="AK86" s="298"/>
      <c r="AL86" s="78"/>
      <c r="AM86" s="297"/>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7.75" hidden="false" customHeight="true" outlineLevel="0" collapsed="false">
      <c r="A87" s="71"/>
      <c r="B87" s="299" t="s">
        <v>159</v>
      </c>
      <c r="C87" s="299"/>
      <c r="D87" s="299"/>
      <c r="E87" s="299"/>
      <c r="F87" s="299"/>
      <c r="G87" s="299"/>
      <c r="H87" s="299"/>
      <c r="I87" s="299"/>
      <c r="J87" s="299"/>
      <c r="K87" s="299"/>
      <c r="L87" s="299"/>
      <c r="M87" s="299"/>
      <c r="N87" s="299"/>
      <c r="O87" s="299"/>
      <c r="P87" s="299"/>
      <c r="Q87" s="299"/>
      <c r="R87" s="124" t="s">
        <v>160</v>
      </c>
      <c r="S87" s="300" t="str">
        <f aca="false">'別紙様式3-2（処遇改善加算　個票）'!Z5</f>
        <v>×</v>
      </c>
      <c r="T87" s="301" t="s">
        <v>161</v>
      </c>
      <c r="U87" s="301"/>
      <c r="V87" s="301"/>
      <c r="W87" s="301"/>
      <c r="X87" s="301"/>
      <c r="Y87" s="301"/>
      <c r="Z87" s="301"/>
      <c r="AA87" s="301"/>
      <c r="AB87" s="301"/>
      <c r="AC87" s="301"/>
      <c r="AD87" s="301"/>
      <c r="AE87" s="301"/>
      <c r="AF87" s="301"/>
      <c r="AG87" s="134"/>
      <c r="AH87" s="134"/>
      <c r="AI87" s="134"/>
      <c r="AJ87" s="134"/>
      <c r="AK87" s="71"/>
      <c r="AL87" s="71"/>
      <c r="AM87" s="277" t="str">
        <f aca="false">IF(COUNTIF(S87:S88, "×")&gt;0, "設定できない", "要件を満たす")</f>
        <v>設定できない</v>
      </c>
      <c r="AN87" s="0"/>
      <c r="AO87" s="0"/>
      <c r="AP87" s="0"/>
      <c r="AQ87" s="0"/>
      <c r="AR87" s="0"/>
      <c r="AS87" s="0"/>
      <c r="AT87" s="0"/>
      <c r="AU87" s="0"/>
      <c r="AV87" s="0"/>
      <c r="AW87" s="0"/>
      <c r="AX87" s="98"/>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27.75" hidden="false" customHeight="true" outlineLevel="0" collapsed="false">
      <c r="A88" s="71"/>
      <c r="B88" s="299" t="s">
        <v>162</v>
      </c>
      <c r="C88" s="299"/>
      <c r="D88" s="299"/>
      <c r="E88" s="299"/>
      <c r="F88" s="299"/>
      <c r="G88" s="299"/>
      <c r="H88" s="299"/>
      <c r="I88" s="299"/>
      <c r="J88" s="299"/>
      <c r="K88" s="299"/>
      <c r="L88" s="299"/>
      <c r="M88" s="299"/>
      <c r="N88" s="299"/>
      <c r="O88" s="299"/>
      <c r="P88" s="299"/>
      <c r="Q88" s="299"/>
      <c r="R88" s="124" t="s">
        <v>160</v>
      </c>
      <c r="S88" s="300" t="str">
        <f aca="false">'別紙様式3-2（処遇改善加算　個票）'!Z7</f>
        <v>○</v>
      </c>
      <c r="T88" s="301" t="s">
        <v>161</v>
      </c>
      <c r="U88" s="301"/>
      <c r="V88" s="301"/>
      <c r="W88" s="301"/>
      <c r="X88" s="301"/>
      <c r="Y88" s="301"/>
      <c r="Z88" s="301"/>
      <c r="AA88" s="301"/>
      <c r="AB88" s="301"/>
      <c r="AC88" s="301"/>
      <c r="AD88" s="301"/>
      <c r="AE88" s="301"/>
      <c r="AF88" s="301"/>
      <c r="AG88" s="134"/>
      <c r="AH88" s="134"/>
      <c r="AI88" s="134"/>
      <c r="AJ88" s="134"/>
      <c r="AK88" s="71"/>
      <c r="AL88" s="71"/>
      <c r="AM88" s="264"/>
      <c r="AN88" s="0"/>
      <c r="AO88" s="0"/>
      <c r="AP88" s="0"/>
      <c r="AQ88" s="0"/>
      <c r="AR88" s="0"/>
      <c r="AS88" s="0"/>
      <c r="AT88" s="0"/>
      <c r="AU88" s="0"/>
      <c r="AV88" s="0"/>
      <c r="AW88" s="0"/>
      <c r="AX88" s="0"/>
      <c r="AY88" s="98"/>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5.45" hidden="false" customHeight="true" outlineLevel="0" collapsed="false">
      <c r="A89" s="71"/>
      <c r="B89" s="216"/>
      <c r="C89" s="71"/>
      <c r="D89" s="134"/>
      <c r="E89" s="134"/>
      <c r="F89" s="134"/>
      <c r="G89" s="134"/>
      <c r="H89" s="134"/>
      <c r="I89" s="134"/>
      <c r="J89" s="134"/>
      <c r="K89" s="134"/>
      <c r="L89" s="134"/>
      <c r="M89" s="134"/>
      <c r="N89" s="134"/>
      <c r="O89" s="134"/>
      <c r="P89" s="134"/>
      <c r="Q89" s="134"/>
      <c r="R89" s="134"/>
      <c r="S89" s="134"/>
      <c r="T89" s="134"/>
      <c r="U89" s="134"/>
      <c r="V89" s="134"/>
      <c r="W89" s="134"/>
      <c r="X89" s="134"/>
      <c r="Y89" s="134"/>
      <c r="Z89" s="134"/>
      <c r="AA89" s="134"/>
      <c r="AB89" s="134"/>
      <c r="AC89" s="134"/>
      <c r="AD89" s="134"/>
      <c r="AE89" s="134"/>
      <c r="AF89" s="134"/>
      <c r="AG89" s="134"/>
      <c r="AH89" s="134"/>
      <c r="AI89" s="134"/>
      <c r="AJ89" s="134"/>
      <c r="AK89" s="71"/>
      <c r="AL89" s="71"/>
      <c r="AM89" s="264"/>
      <c r="AN89" s="0"/>
      <c r="AO89" s="0"/>
      <c r="AP89" s="0"/>
      <c r="AQ89" s="0"/>
      <c r="AR89" s="0"/>
      <c r="AS89" s="0"/>
      <c r="AT89" s="98"/>
      <c r="AU89" s="98"/>
      <c r="AV89" s="98"/>
      <c r="AW89" s="98"/>
      <c r="AX89" s="98"/>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20.45" hidden="false" customHeight="true" outlineLevel="0" collapsed="false">
      <c r="A90" s="71"/>
      <c r="B90" s="302" t="s">
        <v>163</v>
      </c>
      <c r="C90" s="0"/>
      <c r="D90" s="303"/>
      <c r="E90" s="303"/>
      <c r="F90" s="303"/>
      <c r="G90" s="303"/>
      <c r="H90" s="303"/>
      <c r="I90" s="303"/>
      <c r="J90" s="303"/>
      <c r="K90" s="303"/>
      <c r="L90" s="303"/>
      <c r="M90" s="303"/>
      <c r="N90" s="303"/>
      <c r="O90" s="303"/>
      <c r="P90" s="303"/>
      <c r="Q90" s="134"/>
      <c r="R90" s="134"/>
      <c r="S90" s="134"/>
      <c r="T90" s="134"/>
      <c r="U90" s="134"/>
      <c r="V90" s="134"/>
      <c r="W90" s="134"/>
      <c r="X90" s="134"/>
      <c r="Y90" s="134"/>
      <c r="Z90" s="134"/>
      <c r="AA90" s="134"/>
      <c r="AB90" s="134"/>
      <c r="AC90" s="134"/>
      <c r="AD90" s="134"/>
      <c r="AE90" s="134"/>
      <c r="AF90" s="134"/>
      <c r="AG90" s="134"/>
      <c r="AH90" s="134"/>
      <c r="AI90" s="134"/>
      <c r="AJ90" s="134"/>
      <c r="AK90" s="118" t="str">
        <f aca="false">IF(H7="","",IF(AND(S87="○",S88="○"),"",IF(OR(AM92=1,AM93=1,AM94=1,AND(AM95=1,G95&lt;&gt;"")),"○","×")))</f>
        <v>○</v>
      </c>
      <c r="AL90" s="71"/>
      <c r="AM90" s="304" t="n">
        <f aca="false">IF(AND(S87="○", S88="○"), 1, 0)</f>
        <v>0</v>
      </c>
      <c r="AN90" s="0"/>
      <c r="AO90" s="0"/>
      <c r="AP90" s="0"/>
      <c r="AQ90" s="0"/>
      <c r="AR90" s="0"/>
      <c r="AS90" s="0"/>
      <c r="AT90" s="0"/>
      <c r="AU90" s="0"/>
      <c r="AV90" s="0"/>
      <c r="AW90" s="0"/>
      <c r="AX90" s="98"/>
      <c r="AY90" s="0"/>
      <c r="AZ90" s="305"/>
      <c r="BA90" s="305"/>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19.9" hidden="false" customHeight="true" outlineLevel="0" collapsed="false">
      <c r="A91" s="78"/>
      <c r="B91" s="306" t="s">
        <v>164</v>
      </c>
      <c r="C91" s="307"/>
      <c r="D91" s="308"/>
      <c r="E91" s="309"/>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0"/>
      <c r="AH91" s="310"/>
      <c r="AI91" s="310"/>
      <c r="AJ91" s="310"/>
      <c r="AK91" s="311"/>
      <c r="AL91" s="78"/>
      <c r="AM91" s="267"/>
      <c r="AN91" s="267"/>
      <c r="AO91" s="267"/>
      <c r="AP91" s="267"/>
      <c r="AQ91" s="249" t="s">
        <v>165</v>
      </c>
      <c r="AR91" s="249"/>
      <c r="AS91" s="249"/>
      <c r="AT91" s="249"/>
      <c r="AU91" s="249"/>
      <c r="AV91" s="249"/>
      <c r="AW91" s="249"/>
      <c r="AX91" s="249"/>
      <c r="AY91" s="249"/>
      <c r="AZ91" s="249"/>
      <c r="BA91" s="249"/>
      <c r="BB91" s="249"/>
      <c r="BC91" s="249"/>
      <c r="BD91" s="249"/>
      <c r="BE91" s="249"/>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s="81" customFormat="true" ht="18" hidden="false" customHeight="true" outlineLevel="0" collapsed="false">
      <c r="A92" s="78"/>
      <c r="B92" s="312"/>
      <c r="C92" s="313"/>
      <c r="D92" s="314" t="s">
        <v>166</v>
      </c>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106"/>
      <c r="AJ92" s="78"/>
      <c r="AK92" s="315"/>
      <c r="AL92" s="78"/>
      <c r="AM92" s="277" t="n">
        <f aca="false">TRUE()</f>
        <v>1</v>
      </c>
      <c r="AN92" s="316"/>
      <c r="AO92" s="316"/>
      <c r="AP92" s="316"/>
      <c r="AQ92" s="316"/>
      <c r="AR92" s="316"/>
      <c r="AS92" s="316"/>
      <c r="AT92" s="316"/>
      <c r="AU92" s="316"/>
      <c r="AV92" s="317"/>
      <c r="AW92" s="93"/>
    </row>
    <row r="93" customFormat="false" ht="16.5" hidden="false" customHeight="true" outlineLevel="0" collapsed="false">
      <c r="A93" s="78"/>
      <c r="B93" s="312"/>
      <c r="C93" s="318"/>
      <c r="D93" s="314" t="s">
        <v>167</v>
      </c>
      <c r="E93" s="319"/>
      <c r="F93" s="319"/>
      <c r="G93" s="319"/>
      <c r="H93" s="319"/>
      <c r="I93" s="319"/>
      <c r="J93" s="319"/>
      <c r="K93" s="319"/>
      <c r="L93" s="319"/>
      <c r="M93" s="319"/>
      <c r="N93" s="319"/>
      <c r="O93" s="319"/>
      <c r="P93" s="319"/>
      <c r="Q93" s="319"/>
      <c r="R93" s="319"/>
      <c r="S93" s="319"/>
      <c r="T93" s="220"/>
      <c r="U93" s="220"/>
      <c r="V93" s="220"/>
      <c r="W93" s="220"/>
      <c r="X93" s="220"/>
      <c r="Y93" s="220"/>
      <c r="Z93" s="220"/>
      <c r="AA93" s="220"/>
      <c r="AB93" s="220"/>
      <c r="AC93" s="220"/>
      <c r="AD93" s="220"/>
      <c r="AE93" s="220"/>
      <c r="AF93" s="220"/>
      <c r="AG93" s="220"/>
      <c r="AH93" s="220"/>
      <c r="AI93" s="106"/>
      <c r="AJ93" s="78"/>
      <c r="AK93" s="315"/>
      <c r="AL93" s="78"/>
      <c r="AM93" s="277" t="n">
        <f aca="false">FALSE()</f>
        <v>0</v>
      </c>
      <c r="AN93" s="316"/>
      <c r="AO93" s="316"/>
      <c r="AP93" s="316"/>
      <c r="AQ93" s="316"/>
      <c r="AR93" s="316"/>
      <c r="AS93" s="316"/>
      <c r="AT93" s="316"/>
      <c r="AU93" s="317"/>
      <c r="AV93" s="93"/>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16.15" hidden="false" customHeight="true" outlineLevel="0" collapsed="false">
      <c r="A94" s="78"/>
      <c r="B94" s="312"/>
      <c r="C94" s="318"/>
      <c r="D94" s="320" t="s">
        <v>168</v>
      </c>
      <c r="E94" s="320"/>
      <c r="F94" s="320"/>
      <c r="G94" s="320"/>
      <c r="H94" s="320"/>
      <c r="I94" s="320"/>
      <c r="J94" s="320"/>
      <c r="K94" s="320"/>
      <c r="L94" s="320"/>
      <c r="M94" s="320"/>
      <c r="N94" s="320"/>
      <c r="O94" s="320"/>
      <c r="P94" s="320"/>
      <c r="Q94" s="320"/>
      <c r="R94" s="320"/>
      <c r="S94" s="320"/>
      <c r="T94" s="320"/>
      <c r="U94" s="320"/>
      <c r="V94" s="320"/>
      <c r="W94" s="320"/>
      <c r="X94" s="320"/>
      <c r="Y94" s="320"/>
      <c r="Z94" s="320"/>
      <c r="AA94" s="320"/>
      <c r="AB94" s="320"/>
      <c r="AC94" s="320"/>
      <c r="AD94" s="320"/>
      <c r="AE94" s="320"/>
      <c r="AF94" s="320"/>
      <c r="AG94" s="320"/>
      <c r="AH94" s="320"/>
      <c r="AI94" s="320"/>
      <c r="AJ94" s="78"/>
      <c r="AK94" s="315"/>
      <c r="AL94" s="321"/>
      <c r="AM94" s="277" t="n">
        <f aca="false">FALSE()</f>
        <v>0</v>
      </c>
      <c r="AN94" s="316"/>
      <c r="AO94" s="316"/>
      <c r="AP94" s="316"/>
      <c r="AQ94" s="316"/>
      <c r="AR94" s="316"/>
      <c r="AS94" s="316"/>
      <c r="AT94" s="316"/>
      <c r="AU94" s="317"/>
      <c r="AV94" s="93"/>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33" hidden="false" customHeight="true" outlineLevel="0" collapsed="false">
      <c r="A95" s="78"/>
      <c r="B95" s="322"/>
      <c r="C95" s="323"/>
      <c r="D95" s="324" t="s">
        <v>169</v>
      </c>
      <c r="E95" s="325"/>
      <c r="F95" s="326"/>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8" t="s">
        <v>170</v>
      </c>
      <c r="AL95" s="78"/>
      <c r="AM95" s="277" t="n">
        <f aca="false">FALSE()</f>
        <v>0</v>
      </c>
      <c r="AN95" s="329"/>
      <c r="AO95" s="329"/>
      <c r="AP95" s="0"/>
      <c r="AQ95" s="330" t="s">
        <v>171</v>
      </c>
      <c r="AR95" s="330"/>
      <c r="AS95" s="330"/>
      <c r="AT95" s="330"/>
      <c r="AU95" s="330"/>
      <c r="AV95" s="330"/>
      <c r="AW95" s="330"/>
      <c r="AX95" s="330"/>
      <c r="AY95" s="330"/>
      <c r="AZ95" s="330"/>
      <c r="BA95" s="330"/>
      <c r="BB95" s="330"/>
      <c r="BC95" s="330"/>
      <c r="BD95" s="330"/>
      <c r="BE95" s="33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6" hidden="false" customHeight="true" outlineLevel="0" collapsed="false">
      <c r="A96" s="71"/>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78"/>
      <c r="AM96" s="264"/>
      <c r="AN96" s="331"/>
      <c r="AO96" s="331"/>
      <c r="AP96" s="331"/>
      <c r="AQ96" s="331"/>
      <c r="AR96" s="331"/>
      <c r="AS96" s="331"/>
      <c r="AT96" s="331"/>
      <c r="AU96" s="331"/>
      <c r="AV96" s="331"/>
      <c r="AW96" s="331"/>
      <c r="AX96" s="331"/>
      <c r="AY96" s="331"/>
      <c r="AZ96" s="331"/>
      <c r="BA96" s="331"/>
      <c r="BB96" s="78"/>
      <c r="BC96" s="78"/>
      <c r="BD96" s="78"/>
      <c r="BE96" s="78"/>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18" hidden="false" customHeight="true" outlineLevel="0" collapsed="false">
      <c r="A97" s="71"/>
      <c r="B97" s="332" t="s">
        <v>172</v>
      </c>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264"/>
      <c r="AX97" s="333"/>
      <c r="AY97" s="333"/>
      <c r="AZ97" s="334"/>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21" hidden="false" customHeight="true" outlineLevel="0" collapsed="false">
      <c r="A98" s="71"/>
      <c r="B98" s="261"/>
      <c r="C98" s="205" t="s">
        <v>132</v>
      </c>
      <c r="D98" s="205"/>
      <c r="E98" s="205"/>
      <c r="F98" s="205"/>
      <c r="G98" s="205"/>
      <c r="H98" s="205"/>
      <c r="I98" s="205"/>
      <c r="J98" s="205"/>
      <c r="K98" s="205"/>
      <c r="L98" s="205"/>
      <c r="M98" s="205"/>
      <c r="N98" s="205"/>
      <c r="O98" s="205"/>
      <c r="P98" s="205"/>
      <c r="Q98" s="205"/>
      <c r="R98" s="205"/>
      <c r="S98" s="205"/>
      <c r="T98" s="205"/>
      <c r="U98" s="205"/>
      <c r="V98" s="205"/>
      <c r="W98" s="205"/>
      <c r="X98" s="205"/>
      <c r="Y98" s="205"/>
      <c r="Z98" s="205"/>
      <c r="AA98" s="205"/>
      <c r="AB98" s="205"/>
      <c r="AC98" s="205"/>
      <c r="AD98" s="205"/>
      <c r="AE98" s="205"/>
      <c r="AF98" s="205"/>
      <c r="AG98" s="205"/>
      <c r="AH98" s="205"/>
      <c r="AI98" s="205"/>
      <c r="AJ98" s="205"/>
      <c r="AK98" s="205"/>
      <c r="AL98" s="71"/>
      <c r="AM98" s="263" t="n">
        <f aca="false">FALSE()</f>
        <v>0</v>
      </c>
      <c r="AX98" s="333"/>
      <c r="AY98" s="333"/>
      <c r="AZ98" s="334"/>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19.9" hidden="false" customHeight="true" outlineLevel="0" collapsed="false">
      <c r="A99" s="71"/>
      <c r="B99" s="189" t="s">
        <v>173</v>
      </c>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335" t="str">
        <f aca="false">IF(H7="", "", IF(OR(AND(AI101="該当", AN108&gt;=2, AN112&gt;=2, AN116&gt;=2, AN120&gt;=2, AN124&gt;=3, OR(AM124=1,AM125= 1), AN133&gt;=2), AND(AI101="", AI104="該当", AN108&gt;=1, AN112&gt;=1, AN116&gt;=1, AN120&gt;=1, OR(AN124&gt;=2,AM132=1), AN133&gt;=1)), "○", "×"))</f>
        <v>○</v>
      </c>
      <c r="AL99" s="71"/>
      <c r="AX99" s="333"/>
      <c r="AY99" s="333"/>
      <c r="AZ99" s="334"/>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6.6" hidden="false" customHeight="true" outlineLevel="0" collapsed="false">
      <c r="A100" s="71"/>
      <c r="B100" s="294"/>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8"/>
      <c r="AM100" s="184"/>
      <c r="AN100" s="184"/>
      <c r="AO100" s="184"/>
      <c r="AP100" s="184"/>
      <c r="AQ100" s="184"/>
      <c r="AR100" s="184"/>
      <c r="AS100" s="184"/>
      <c r="AT100" s="184"/>
      <c r="AU100" s="184"/>
      <c r="AV100" s="184"/>
      <c r="AW100" s="184"/>
      <c r="AX100" s="336"/>
      <c r="AY100" s="336"/>
      <c r="AZ100" s="334"/>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17.25" hidden="false" customHeight="true" outlineLevel="0" collapsed="false">
      <c r="A101" s="71"/>
      <c r="B101" s="337" t="s">
        <v>174</v>
      </c>
      <c r="C101" s="104"/>
      <c r="D101" s="104"/>
      <c r="E101" s="104"/>
      <c r="F101" s="104"/>
      <c r="G101" s="104"/>
      <c r="H101" s="104"/>
      <c r="I101" s="104"/>
      <c r="J101" s="104"/>
      <c r="K101" s="104"/>
      <c r="L101" s="104"/>
      <c r="M101" s="104"/>
      <c r="N101" s="104"/>
      <c r="O101" s="104"/>
      <c r="P101" s="104"/>
      <c r="Q101" s="104"/>
      <c r="R101" s="104"/>
      <c r="S101" s="104"/>
      <c r="T101" s="104"/>
      <c r="U101" s="104"/>
      <c r="V101" s="78"/>
      <c r="W101" s="104"/>
      <c r="X101" s="104"/>
      <c r="Y101" s="104"/>
      <c r="Z101" s="104"/>
      <c r="AA101" s="104"/>
      <c r="AB101" s="104"/>
      <c r="AC101" s="104"/>
      <c r="AD101" s="104"/>
      <c r="AE101" s="104"/>
      <c r="AF101" s="104"/>
      <c r="AG101" s="104"/>
      <c r="AH101" s="78"/>
      <c r="AI101" s="338" t="str">
        <f aca="false">IF(AN51&lt;&gt;0, "該当", "")</f>
        <v>該当</v>
      </c>
      <c r="AJ101" s="338"/>
      <c r="AK101" s="338"/>
      <c r="AL101" s="78"/>
      <c r="AM101" s="0"/>
      <c r="AN101" s="0"/>
      <c r="AO101" s="0"/>
      <c r="AP101" s="0"/>
      <c r="AQ101" s="0"/>
      <c r="AR101" s="0"/>
      <c r="AS101" s="0"/>
      <c r="AT101" s="0"/>
      <c r="AU101" s="0"/>
      <c r="AV101" s="0"/>
      <c r="AW101" s="0"/>
      <c r="AX101" s="334"/>
      <c r="AY101" s="334"/>
      <c r="AZ101" s="334"/>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45" hidden="false" customHeight="true" outlineLevel="0" collapsed="false">
      <c r="A102" s="71"/>
      <c r="B102" s="208" t="s">
        <v>160</v>
      </c>
      <c r="C102" s="339" t="s">
        <v>175</v>
      </c>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339"/>
      <c r="AB102" s="339"/>
      <c r="AC102" s="339"/>
      <c r="AD102" s="339"/>
      <c r="AE102" s="339"/>
      <c r="AF102" s="339"/>
      <c r="AG102" s="339"/>
      <c r="AH102" s="339"/>
      <c r="AI102" s="339"/>
      <c r="AJ102" s="339"/>
      <c r="AK102" s="339"/>
      <c r="AL102" s="78"/>
      <c r="AM102" s="0"/>
      <c r="AN102" s="0"/>
      <c r="AO102" s="0"/>
      <c r="AP102" s="0"/>
      <c r="AQ102" s="0"/>
      <c r="AR102" s="0"/>
      <c r="AS102" s="0"/>
      <c r="AT102" s="0"/>
      <c r="AU102" s="0"/>
      <c r="AV102" s="0"/>
      <c r="AW102" s="0"/>
      <c r="AX102" s="334"/>
      <c r="AY102" s="334"/>
      <c r="AZ102" s="334"/>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6" hidden="false" customHeight="true" outlineLevel="0" collapsed="false">
      <c r="A103" s="71"/>
      <c r="B103" s="208"/>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0"/>
      <c r="AJ103" s="340"/>
      <c r="AK103" s="340"/>
      <c r="AL103" s="78"/>
      <c r="AM103" s="0"/>
      <c r="AN103" s="0"/>
      <c r="AP103" s="0"/>
      <c r="AQ103" s="0"/>
      <c r="AR103" s="0"/>
      <c r="AS103" s="0"/>
      <c r="AT103" s="0"/>
      <c r="AU103" s="0"/>
      <c r="AV103" s="0"/>
      <c r="AW103" s="0"/>
      <c r="AX103" s="334"/>
      <c r="AY103" s="334"/>
      <c r="AZ103" s="334"/>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17.25" hidden="false" customHeight="true" outlineLevel="0" collapsed="false">
      <c r="A104" s="71"/>
      <c r="B104" s="337" t="s">
        <v>176</v>
      </c>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104"/>
      <c r="AI104" s="342" t="str">
        <f aca="false">IF(AN49=AN51, "", "該当")</f>
        <v>該当</v>
      </c>
      <c r="AJ104" s="342"/>
      <c r="AK104" s="342"/>
      <c r="AL104" s="78"/>
      <c r="AM104" s="0"/>
      <c r="AN104" s="0"/>
      <c r="AO104" s="0"/>
      <c r="AP104" s="0"/>
      <c r="AQ104" s="0"/>
      <c r="AR104" s="0"/>
      <c r="AS104" s="0"/>
      <c r="AT104" s="0"/>
      <c r="AU104" s="0"/>
      <c r="AV104" s="0"/>
      <c r="AW104" s="0"/>
      <c r="AX104" s="334"/>
      <c r="AY104" s="334"/>
      <c r="AZ104" s="334"/>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57.75" hidden="false" customHeight="true" outlineLevel="0" collapsed="false">
      <c r="A105" s="71"/>
      <c r="B105" s="208" t="s">
        <v>160</v>
      </c>
      <c r="C105" s="339" t="s">
        <v>177</v>
      </c>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9"/>
      <c r="AH105" s="339"/>
      <c r="AI105" s="339"/>
      <c r="AJ105" s="339"/>
      <c r="AK105" s="339"/>
      <c r="AL105" s="78"/>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9" hidden="false" customHeight="true" outlineLevel="0" collapsed="false">
      <c r="A106" s="71"/>
      <c r="B106" s="208"/>
      <c r="C106" s="340"/>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78"/>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18" hidden="false" customHeight="true" outlineLevel="0" collapsed="false">
      <c r="A107" s="71"/>
      <c r="B107" s="343" t="s">
        <v>178</v>
      </c>
      <c r="C107" s="343"/>
      <c r="D107" s="343"/>
      <c r="E107" s="343"/>
      <c r="F107" s="344" t="s">
        <v>179</v>
      </c>
      <c r="G107" s="344"/>
      <c r="H107" s="344"/>
      <c r="I107" s="344"/>
      <c r="J107" s="344"/>
      <c r="K107" s="344"/>
      <c r="L107" s="344"/>
      <c r="M107" s="344"/>
      <c r="N107" s="344"/>
      <c r="O107" s="344"/>
      <c r="P107" s="344"/>
      <c r="Q107" s="344"/>
      <c r="R107" s="344"/>
      <c r="S107" s="344"/>
      <c r="T107" s="344"/>
      <c r="U107" s="344"/>
      <c r="V107" s="344"/>
      <c r="W107" s="344"/>
      <c r="X107" s="344"/>
      <c r="Y107" s="344"/>
      <c r="Z107" s="344"/>
      <c r="AA107" s="344"/>
      <c r="AB107" s="344"/>
      <c r="AC107" s="344"/>
      <c r="AD107" s="344"/>
      <c r="AE107" s="344"/>
      <c r="AF107" s="344"/>
      <c r="AG107" s="344"/>
      <c r="AH107" s="344"/>
      <c r="AI107" s="344"/>
      <c r="AJ107" s="344"/>
      <c r="AK107" s="344"/>
      <c r="AL107" s="78"/>
      <c r="AM107" s="345"/>
      <c r="AN107" s="345"/>
      <c r="AO107" s="305"/>
      <c r="AP107" s="305"/>
      <c r="AQ107" s="305"/>
      <c r="AR107" s="305"/>
      <c r="AS107" s="305"/>
      <c r="AT107" s="305"/>
      <c r="AU107" s="305"/>
      <c r="AV107" s="305"/>
      <c r="AW107" s="305"/>
      <c r="AX107" s="305"/>
      <c r="AY107" s="305"/>
      <c r="AZ107" s="305"/>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18" hidden="false" customHeight="true" outlineLevel="0" collapsed="false">
      <c r="A108" s="71"/>
      <c r="B108" s="346" t="s">
        <v>180</v>
      </c>
      <c r="C108" s="346"/>
      <c r="D108" s="346"/>
      <c r="E108" s="346"/>
      <c r="F108" s="274"/>
      <c r="G108" s="347" t="s">
        <v>181</v>
      </c>
      <c r="H108" s="347"/>
      <c r="I108" s="347"/>
      <c r="J108" s="347"/>
      <c r="K108" s="347"/>
      <c r="L108" s="347"/>
      <c r="M108" s="347"/>
      <c r="N108" s="347"/>
      <c r="O108" s="347"/>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78"/>
      <c r="AM108" s="277" t="n">
        <f aca="false">TRUE()</f>
        <v>1</v>
      </c>
      <c r="AN108" s="277" t="n">
        <f aca="false">COUNTIF(AM108:AM111, 1)</f>
        <v>2</v>
      </c>
      <c r="AO108" s="329"/>
      <c r="AP108" s="329"/>
      <c r="AQ108" s="348" t="str">
        <f aca="false">IF(AI101="該当",  "！この区分（４項目）から２つ以上の取組が選択されていません。",  "！この区分（４項目）から１つ以上の取組が選択されていません。")</f>
        <v>！この区分（４項目）から２つ以上の取組が選択されていません。</v>
      </c>
      <c r="AR108" s="348"/>
      <c r="AS108" s="348"/>
      <c r="AT108" s="348"/>
      <c r="AU108" s="348"/>
      <c r="AV108" s="348"/>
      <c r="AW108" s="348"/>
      <c r="AX108" s="348"/>
      <c r="AY108" s="348"/>
      <c r="AZ108" s="348"/>
      <c r="BA108" s="348"/>
      <c r="BB108" s="348"/>
      <c r="BC108" s="348"/>
      <c r="BD108" s="348"/>
      <c r="BE108" s="348"/>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18" hidden="false" customHeight="true" outlineLevel="0" collapsed="false">
      <c r="A109" s="71"/>
      <c r="B109" s="346"/>
      <c r="C109" s="346"/>
      <c r="D109" s="346"/>
      <c r="E109" s="346"/>
      <c r="F109" s="349"/>
      <c r="G109" s="350" t="s">
        <v>182</v>
      </c>
      <c r="H109" s="350"/>
      <c r="I109" s="350"/>
      <c r="J109" s="350"/>
      <c r="K109" s="350"/>
      <c r="L109" s="350"/>
      <c r="M109" s="350"/>
      <c r="N109" s="350"/>
      <c r="O109" s="350"/>
      <c r="P109" s="350"/>
      <c r="Q109" s="350"/>
      <c r="R109" s="350"/>
      <c r="S109" s="350"/>
      <c r="T109" s="350"/>
      <c r="U109" s="350"/>
      <c r="V109" s="350"/>
      <c r="W109" s="350"/>
      <c r="X109" s="350"/>
      <c r="Y109" s="350"/>
      <c r="Z109" s="350"/>
      <c r="AA109" s="350"/>
      <c r="AB109" s="350"/>
      <c r="AC109" s="350"/>
      <c r="AD109" s="350"/>
      <c r="AE109" s="350"/>
      <c r="AF109" s="350"/>
      <c r="AG109" s="350"/>
      <c r="AH109" s="350"/>
      <c r="AI109" s="350"/>
      <c r="AJ109" s="350"/>
      <c r="AK109" s="351"/>
      <c r="AL109" s="78"/>
      <c r="AM109" s="277" t="n">
        <f aca="false">TRUE()</f>
        <v>1</v>
      </c>
      <c r="AN109" s="277"/>
      <c r="AO109" s="329"/>
      <c r="AP109" s="329"/>
      <c r="AQ109" s="348"/>
      <c r="AR109" s="348"/>
      <c r="AS109" s="348"/>
      <c r="AT109" s="348"/>
      <c r="AU109" s="348"/>
      <c r="AV109" s="348"/>
      <c r="AW109" s="348"/>
      <c r="AX109" s="348"/>
      <c r="AY109" s="348"/>
      <c r="AZ109" s="348"/>
      <c r="BA109" s="348"/>
      <c r="BB109" s="348"/>
      <c r="BC109" s="348"/>
      <c r="BD109" s="348"/>
      <c r="BE109" s="348"/>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18" hidden="false" customHeight="true" outlineLevel="0" collapsed="false">
      <c r="A110" s="71"/>
      <c r="B110" s="346"/>
      <c r="C110" s="346"/>
      <c r="D110" s="346"/>
      <c r="E110" s="346"/>
      <c r="F110" s="349"/>
      <c r="G110" s="352" t="s">
        <v>183</v>
      </c>
      <c r="H110" s="352"/>
      <c r="I110" s="352"/>
      <c r="J110" s="352"/>
      <c r="K110" s="352"/>
      <c r="L110" s="352"/>
      <c r="M110" s="352"/>
      <c r="N110" s="352"/>
      <c r="O110" s="352"/>
      <c r="P110" s="352"/>
      <c r="Q110" s="352"/>
      <c r="R110" s="352"/>
      <c r="S110" s="352"/>
      <c r="T110" s="352"/>
      <c r="U110" s="352"/>
      <c r="V110" s="352"/>
      <c r="W110" s="352"/>
      <c r="X110" s="352"/>
      <c r="Y110" s="352"/>
      <c r="Z110" s="352"/>
      <c r="AA110" s="352"/>
      <c r="AB110" s="352"/>
      <c r="AC110" s="352"/>
      <c r="AD110" s="352"/>
      <c r="AE110" s="352"/>
      <c r="AF110" s="352"/>
      <c r="AG110" s="352"/>
      <c r="AH110" s="352"/>
      <c r="AI110" s="352"/>
      <c r="AJ110" s="352"/>
      <c r="AK110" s="352"/>
      <c r="AL110" s="78"/>
      <c r="AM110" s="277" t="n">
        <f aca="false">FALSE()</f>
        <v>0</v>
      </c>
      <c r="AN110" s="277"/>
      <c r="AO110" s="329"/>
      <c r="AP110" s="329"/>
      <c r="AQ110" s="348"/>
      <c r="AR110" s="348"/>
      <c r="AS110" s="348"/>
      <c r="AT110" s="348"/>
      <c r="AU110" s="348"/>
      <c r="AV110" s="348"/>
      <c r="AW110" s="348"/>
      <c r="AX110" s="348"/>
      <c r="AY110" s="348"/>
      <c r="AZ110" s="348"/>
      <c r="BA110" s="348"/>
      <c r="BB110" s="348"/>
      <c r="BC110" s="348"/>
      <c r="BD110" s="348"/>
      <c r="BE110" s="348"/>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5.6" hidden="false" customHeight="true" outlineLevel="0" collapsed="false">
      <c r="A111" s="71"/>
      <c r="B111" s="346"/>
      <c r="C111" s="346"/>
      <c r="D111" s="346"/>
      <c r="E111" s="346"/>
      <c r="F111" s="278"/>
      <c r="G111" s="353" t="s">
        <v>184</v>
      </c>
      <c r="H111" s="353"/>
      <c r="I111" s="353"/>
      <c r="J111" s="353"/>
      <c r="K111" s="353"/>
      <c r="L111" s="353"/>
      <c r="M111" s="353"/>
      <c r="N111" s="353"/>
      <c r="O111" s="353"/>
      <c r="P111" s="353"/>
      <c r="Q111" s="353"/>
      <c r="R111" s="353"/>
      <c r="S111" s="353"/>
      <c r="T111" s="353"/>
      <c r="U111" s="353"/>
      <c r="V111" s="353"/>
      <c r="W111" s="353"/>
      <c r="X111" s="353"/>
      <c r="Y111" s="353"/>
      <c r="Z111" s="353"/>
      <c r="AA111" s="353"/>
      <c r="AB111" s="353"/>
      <c r="AC111" s="353"/>
      <c r="AD111" s="353"/>
      <c r="AE111" s="353"/>
      <c r="AF111" s="353"/>
      <c r="AG111" s="353"/>
      <c r="AH111" s="353"/>
      <c r="AI111" s="353"/>
      <c r="AJ111" s="353"/>
      <c r="AK111" s="354"/>
      <c r="AL111" s="78"/>
      <c r="AM111" s="277" t="n">
        <f aca="false">FALSE()</f>
        <v>0</v>
      </c>
      <c r="AN111" s="277"/>
      <c r="AO111" s="329"/>
      <c r="AP111" s="329"/>
      <c r="AQ111" s="348"/>
      <c r="AR111" s="348"/>
      <c r="AS111" s="348"/>
      <c r="AT111" s="348"/>
      <c r="AU111" s="348"/>
      <c r="AV111" s="348"/>
      <c r="AW111" s="348"/>
      <c r="AX111" s="348"/>
      <c r="AY111" s="348"/>
      <c r="AZ111" s="348"/>
      <c r="BA111" s="348"/>
      <c r="BB111" s="348"/>
      <c r="BC111" s="348"/>
      <c r="BD111" s="348"/>
      <c r="BE111" s="348"/>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28.9" hidden="false" customHeight="true" outlineLevel="0" collapsed="false">
      <c r="A112" s="71"/>
      <c r="B112" s="346" t="s">
        <v>185</v>
      </c>
      <c r="C112" s="346"/>
      <c r="D112" s="346"/>
      <c r="E112" s="346"/>
      <c r="F112" s="355"/>
      <c r="G112" s="356" t="s">
        <v>186</v>
      </c>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78"/>
      <c r="AM112" s="277" t="n">
        <f aca="false">TRUE()</f>
        <v>1</v>
      </c>
      <c r="AN112" s="277" t="n">
        <f aca="false">COUNTIF(AM112:AM115, 1)</f>
        <v>2</v>
      </c>
      <c r="AO112" s="329"/>
      <c r="AP112" s="329"/>
      <c r="AQ112" s="348" t="str">
        <f aca="false">IF(AI101="該当", "！この区分（４項目）から２つ以上の取組が選択されていません。",  "！この区分（４項目）から１つ以上の取組が選択されていません。")</f>
        <v>！この区分（４項目）から２つ以上の取組が選択されていません。</v>
      </c>
      <c r="AR112" s="348"/>
      <c r="AS112" s="348"/>
      <c r="AT112" s="348"/>
      <c r="AU112" s="348"/>
      <c r="AV112" s="348"/>
      <c r="AW112" s="348"/>
      <c r="AX112" s="348"/>
      <c r="AY112" s="348"/>
      <c r="AZ112" s="348"/>
      <c r="BA112" s="348"/>
      <c r="BB112" s="348"/>
      <c r="BC112" s="348"/>
      <c r="BD112" s="348"/>
      <c r="BE112" s="348"/>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8" hidden="false" customHeight="true" outlineLevel="0" collapsed="false">
      <c r="A113" s="71"/>
      <c r="B113" s="346"/>
      <c r="C113" s="346"/>
      <c r="D113" s="346"/>
      <c r="E113" s="346"/>
      <c r="F113" s="349"/>
      <c r="G113" s="350" t="s">
        <v>187</v>
      </c>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0"/>
      <c r="AJ113" s="350"/>
      <c r="AK113" s="357"/>
      <c r="AL113" s="78"/>
      <c r="AM113" s="277" t="n">
        <f aca="false">TRUE()</f>
        <v>1</v>
      </c>
      <c r="AN113" s="277"/>
      <c r="AO113" s="329"/>
      <c r="AP113" s="329"/>
      <c r="AQ113" s="348"/>
      <c r="AR113" s="348"/>
      <c r="AS113" s="348"/>
      <c r="AT113" s="348"/>
      <c r="AU113" s="348"/>
      <c r="AV113" s="348"/>
      <c r="AW113" s="348"/>
      <c r="AX113" s="348"/>
      <c r="AY113" s="348"/>
      <c r="AZ113" s="348"/>
      <c r="BA113" s="348"/>
      <c r="BB113" s="348"/>
      <c r="BC113" s="348"/>
      <c r="BD113" s="348"/>
      <c r="BE113" s="348"/>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8" hidden="false" customHeight="true" outlineLevel="0" collapsed="false">
      <c r="A114" s="71"/>
      <c r="B114" s="346"/>
      <c r="C114" s="346"/>
      <c r="D114" s="346"/>
      <c r="E114" s="346"/>
      <c r="F114" s="349"/>
      <c r="G114" s="350" t="s">
        <v>188</v>
      </c>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1"/>
      <c r="AL114" s="78"/>
      <c r="AM114" s="277" t="n">
        <f aca="false">FALSE()</f>
        <v>0</v>
      </c>
      <c r="AN114" s="277"/>
      <c r="AO114" s="329"/>
      <c r="AP114" s="329"/>
      <c r="AQ114" s="348"/>
      <c r="AR114" s="348"/>
      <c r="AS114" s="348"/>
      <c r="AT114" s="348"/>
      <c r="AU114" s="348"/>
      <c r="AV114" s="348"/>
      <c r="AW114" s="348"/>
      <c r="AX114" s="348"/>
      <c r="AY114" s="348"/>
      <c r="AZ114" s="348"/>
      <c r="BA114" s="348"/>
      <c r="BB114" s="348"/>
      <c r="BC114" s="348"/>
      <c r="BD114" s="348"/>
      <c r="BE114" s="348"/>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8" hidden="false" customHeight="true" outlineLevel="0" collapsed="false">
      <c r="A115" s="71"/>
      <c r="B115" s="346"/>
      <c r="C115" s="346"/>
      <c r="D115" s="346"/>
      <c r="E115" s="346"/>
      <c r="F115" s="358"/>
      <c r="G115" s="359" t="s">
        <v>189</v>
      </c>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78"/>
      <c r="AM115" s="277" t="n">
        <f aca="false">FALSE()</f>
        <v>0</v>
      </c>
      <c r="AN115" s="277"/>
      <c r="AO115" s="329"/>
      <c r="AP115" s="329"/>
      <c r="AQ115" s="348"/>
      <c r="AR115" s="348"/>
      <c r="AS115" s="348"/>
      <c r="AT115" s="348"/>
      <c r="AU115" s="348"/>
      <c r="AV115" s="348"/>
      <c r="AW115" s="348"/>
      <c r="AX115" s="348"/>
      <c r="AY115" s="348"/>
      <c r="AZ115" s="348"/>
      <c r="BA115" s="348"/>
      <c r="BB115" s="348"/>
      <c r="BC115" s="348"/>
      <c r="BD115" s="348"/>
      <c r="BE115" s="348"/>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1.6" hidden="false" customHeight="true" outlineLevel="0" collapsed="false">
      <c r="A116" s="71"/>
      <c r="B116" s="346" t="s">
        <v>190</v>
      </c>
      <c r="C116" s="346"/>
      <c r="D116" s="346"/>
      <c r="E116" s="346"/>
      <c r="F116" s="360"/>
      <c r="G116" s="361" t="s">
        <v>191</v>
      </c>
      <c r="H116" s="361"/>
      <c r="I116" s="361"/>
      <c r="J116" s="361"/>
      <c r="K116" s="361"/>
      <c r="L116" s="361"/>
      <c r="M116" s="361"/>
      <c r="N116" s="361"/>
      <c r="O116" s="361"/>
      <c r="P116" s="361"/>
      <c r="Q116" s="361"/>
      <c r="R116" s="361"/>
      <c r="S116" s="361"/>
      <c r="T116" s="361"/>
      <c r="U116" s="361"/>
      <c r="V116" s="361"/>
      <c r="W116" s="361"/>
      <c r="X116" s="361"/>
      <c r="Y116" s="361"/>
      <c r="Z116" s="361"/>
      <c r="AA116" s="361"/>
      <c r="AB116" s="361"/>
      <c r="AC116" s="361"/>
      <c r="AD116" s="361"/>
      <c r="AE116" s="361"/>
      <c r="AF116" s="361"/>
      <c r="AG116" s="361"/>
      <c r="AH116" s="361"/>
      <c r="AI116" s="361"/>
      <c r="AJ116" s="361"/>
      <c r="AK116" s="357"/>
      <c r="AL116" s="78"/>
      <c r="AM116" s="277" t="n">
        <f aca="false">TRUE()</f>
        <v>1</v>
      </c>
      <c r="AN116" s="277" t="n">
        <f aca="false">COUNTIF(AM116:AM119, 1)</f>
        <v>2</v>
      </c>
      <c r="AO116" s="329"/>
      <c r="AP116" s="329"/>
      <c r="AQ116" s="348" t="str">
        <f aca="false">IF(AI101="該当", "！この区分（４項目）から２つ以上の取組が選択されていません。",  "！この区分（４項目）から１つ以上の取組が選択されていません。")</f>
        <v>！この区分（４項目）から２つ以上の取組が選択されていません。</v>
      </c>
      <c r="AR116" s="348"/>
      <c r="AS116" s="348"/>
      <c r="AT116" s="348"/>
      <c r="AU116" s="348"/>
      <c r="AV116" s="348"/>
      <c r="AW116" s="348"/>
      <c r="AX116" s="348"/>
      <c r="AY116" s="348"/>
      <c r="AZ116" s="348"/>
      <c r="BA116" s="348"/>
      <c r="BB116" s="348"/>
      <c r="BC116" s="348"/>
      <c r="BD116" s="348"/>
      <c r="BE116" s="348"/>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21.6" hidden="false" customHeight="true" outlineLevel="0" collapsed="false">
      <c r="A117" s="71"/>
      <c r="B117" s="346"/>
      <c r="C117" s="346"/>
      <c r="D117" s="346"/>
      <c r="E117" s="346"/>
      <c r="F117" s="349"/>
      <c r="G117" s="352" t="s">
        <v>192</v>
      </c>
      <c r="H117" s="352"/>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78"/>
      <c r="AM117" s="277" t="n">
        <f aca="false">TRUE()</f>
        <v>1</v>
      </c>
      <c r="AN117" s="277"/>
      <c r="AO117" s="329"/>
      <c r="AP117" s="329"/>
      <c r="AQ117" s="348"/>
      <c r="AR117" s="348"/>
      <c r="AS117" s="348"/>
      <c r="AT117" s="348"/>
      <c r="AU117" s="348"/>
      <c r="AV117" s="348"/>
      <c r="AW117" s="348"/>
      <c r="AX117" s="348"/>
      <c r="AY117" s="348"/>
      <c r="AZ117" s="348"/>
      <c r="BA117" s="348"/>
      <c r="BB117" s="348"/>
      <c r="BC117" s="348"/>
      <c r="BD117" s="348"/>
      <c r="BE117" s="348"/>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23.45" hidden="false" customHeight="true" outlineLevel="0" collapsed="false">
      <c r="A118" s="71"/>
      <c r="B118" s="346"/>
      <c r="C118" s="346"/>
      <c r="D118" s="346"/>
      <c r="E118" s="346"/>
      <c r="F118" s="349"/>
      <c r="G118" s="352" t="s">
        <v>193</v>
      </c>
      <c r="H118" s="352"/>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78"/>
      <c r="AM118" s="277" t="n">
        <f aca="false">FALSE()</f>
        <v>0</v>
      </c>
      <c r="AN118" s="277"/>
      <c r="AO118" s="329"/>
      <c r="AP118" s="329"/>
      <c r="AQ118" s="348"/>
      <c r="AR118" s="348"/>
      <c r="AS118" s="348"/>
      <c r="AT118" s="348"/>
      <c r="AU118" s="348"/>
      <c r="AV118" s="348"/>
      <c r="AW118" s="348"/>
      <c r="AX118" s="348"/>
      <c r="AY118" s="348"/>
      <c r="AZ118" s="348"/>
      <c r="BA118" s="348"/>
      <c r="BB118" s="348"/>
      <c r="BC118" s="348"/>
      <c r="BD118" s="348"/>
      <c r="BE118" s="348"/>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18" hidden="false" customHeight="true" outlineLevel="0" collapsed="false">
      <c r="A119" s="71"/>
      <c r="B119" s="346"/>
      <c r="C119" s="346"/>
      <c r="D119" s="346"/>
      <c r="E119" s="346"/>
      <c r="F119" s="278"/>
      <c r="G119" s="362" t="s">
        <v>194</v>
      </c>
      <c r="H119" s="362"/>
      <c r="I119" s="362"/>
      <c r="J119" s="362"/>
      <c r="K119" s="362"/>
      <c r="L119" s="362"/>
      <c r="M119" s="362"/>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78"/>
      <c r="AM119" s="277" t="n">
        <f aca="false">FALSE()</f>
        <v>0</v>
      </c>
      <c r="AN119" s="277"/>
      <c r="AO119" s="329"/>
      <c r="AP119" s="329"/>
      <c r="AQ119" s="348"/>
      <c r="AR119" s="348"/>
      <c r="AS119" s="348"/>
      <c r="AT119" s="348"/>
      <c r="AU119" s="348"/>
      <c r="AV119" s="348"/>
      <c r="AW119" s="348"/>
      <c r="AX119" s="348"/>
      <c r="AY119" s="348"/>
      <c r="AZ119" s="348"/>
      <c r="BA119" s="348"/>
      <c r="BB119" s="348"/>
      <c r="BC119" s="348"/>
      <c r="BD119" s="348"/>
      <c r="BE119" s="348"/>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18" hidden="false" customHeight="true" outlineLevel="0" collapsed="false">
      <c r="A120" s="71"/>
      <c r="B120" s="346" t="s">
        <v>195</v>
      </c>
      <c r="C120" s="346"/>
      <c r="D120" s="346"/>
      <c r="E120" s="346"/>
      <c r="F120" s="355"/>
      <c r="G120" s="356" t="s">
        <v>196</v>
      </c>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71"/>
      <c r="AM120" s="277" t="n">
        <f aca="false">TRUE()</f>
        <v>1</v>
      </c>
      <c r="AN120" s="277" t="n">
        <f aca="false">COUNTIF(AM120:AM123, 1)</f>
        <v>2</v>
      </c>
      <c r="AO120" s="329"/>
      <c r="AP120" s="329"/>
      <c r="AQ120" s="348" t="str">
        <f aca="false">IF(AI101="該当", "！この区分（４項目）から２つ以上の取組が選択されていません。",  "！この区分（４項目）から１つ以上の取組が選択されていません。")</f>
        <v>！この区分（４項目）から２つ以上の取組が選択されていません。</v>
      </c>
      <c r="AR120" s="348"/>
      <c r="AS120" s="348"/>
      <c r="AT120" s="348"/>
      <c r="AU120" s="348"/>
      <c r="AV120" s="348"/>
      <c r="AW120" s="348"/>
      <c r="AX120" s="348"/>
      <c r="AY120" s="348"/>
      <c r="AZ120" s="348"/>
      <c r="BA120" s="348"/>
      <c r="BB120" s="348"/>
      <c r="BC120" s="348"/>
      <c r="BD120" s="348"/>
      <c r="BE120" s="348"/>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18" hidden="false" customHeight="true" outlineLevel="0" collapsed="false">
      <c r="A121" s="71"/>
      <c r="B121" s="346"/>
      <c r="C121" s="346"/>
      <c r="D121" s="346"/>
      <c r="E121" s="346"/>
      <c r="F121" s="349"/>
      <c r="G121" s="363" t="s">
        <v>197</v>
      </c>
      <c r="H121" s="363"/>
      <c r="I121" s="363"/>
      <c r="J121" s="363"/>
      <c r="K121" s="363"/>
      <c r="L121" s="363"/>
      <c r="M121" s="363"/>
      <c r="N121" s="363"/>
      <c r="O121" s="363"/>
      <c r="P121" s="363"/>
      <c r="Q121" s="363"/>
      <c r="R121" s="363"/>
      <c r="S121" s="363"/>
      <c r="T121" s="363"/>
      <c r="U121" s="363"/>
      <c r="V121" s="363"/>
      <c r="W121" s="363"/>
      <c r="X121" s="363"/>
      <c r="Y121" s="363"/>
      <c r="Z121" s="363"/>
      <c r="AA121" s="363"/>
      <c r="AB121" s="363"/>
      <c r="AC121" s="363"/>
      <c r="AD121" s="363"/>
      <c r="AE121" s="363"/>
      <c r="AF121" s="363"/>
      <c r="AG121" s="363"/>
      <c r="AH121" s="363"/>
      <c r="AI121" s="363"/>
      <c r="AJ121" s="363"/>
      <c r="AK121" s="363"/>
      <c r="AL121" s="78"/>
      <c r="AM121" s="277" t="n">
        <f aca="false">TRUE()</f>
        <v>1</v>
      </c>
      <c r="AN121" s="277"/>
      <c r="AO121" s="329"/>
      <c r="AP121" s="329"/>
      <c r="AQ121" s="348"/>
      <c r="AR121" s="348"/>
      <c r="AS121" s="348"/>
      <c r="AT121" s="348"/>
      <c r="AU121" s="348"/>
      <c r="AV121" s="348"/>
      <c r="AW121" s="348"/>
      <c r="AX121" s="348"/>
      <c r="AY121" s="348"/>
      <c r="AZ121" s="348"/>
      <c r="BA121" s="348"/>
      <c r="BB121" s="348"/>
      <c r="BC121" s="348"/>
      <c r="BD121" s="348"/>
      <c r="BE121" s="348"/>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18" hidden="false" customHeight="true" outlineLevel="0" collapsed="false">
      <c r="A122" s="71"/>
      <c r="B122" s="346"/>
      <c r="C122" s="346"/>
      <c r="D122" s="346"/>
      <c r="E122" s="346"/>
      <c r="F122" s="349"/>
      <c r="G122" s="352" t="s">
        <v>198</v>
      </c>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78"/>
      <c r="AM122" s="277" t="n">
        <f aca="false">FALSE()</f>
        <v>0</v>
      </c>
      <c r="AN122" s="277"/>
      <c r="AO122" s="329"/>
      <c r="AP122" s="329"/>
      <c r="AQ122" s="348"/>
      <c r="AR122" s="348"/>
      <c r="AS122" s="348"/>
      <c r="AT122" s="348"/>
      <c r="AU122" s="348"/>
      <c r="AV122" s="348"/>
      <c r="AW122" s="348"/>
      <c r="AX122" s="348"/>
      <c r="AY122" s="348"/>
      <c r="AZ122" s="348"/>
      <c r="BA122" s="348"/>
      <c r="BB122" s="348"/>
      <c r="BC122" s="348"/>
      <c r="BD122" s="348"/>
      <c r="BE122" s="348"/>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8" hidden="false" customHeight="true" outlineLevel="0" collapsed="false">
      <c r="A123" s="71"/>
      <c r="B123" s="346"/>
      <c r="C123" s="346"/>
      <c r="D123" s="346"/>
      <c r="E123" s="346"/>
      <c r="F123" s="358"/>
      <c r="G123" s="362" t="s">
        <v>199</v>
      </c>
      <c r="H123" s="362"/>
      <c r="I123" s="362"/>
      <c r="J123" s="362"/>
      <c r="K123" s="362"/>
      <c r="L123" s="362"/>
      <c r="M123" s="362"/>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78"/>
      <c r="AM123" s="277" t="n">
        <f aca="false">FALSE()</f>
        <v>0</v>
      </c>
      <c r="AN123" s="277"/>
      <c r="AO123" s="329"/>
      <c r="AP123" s="329"/>
      <c r="AQ123" s="348"/>
      <c r="AR123" s="348"/>
      <c r="AS123" s="348"/>
      <c r="AT123" s="348"/>
      <c r="AU123" s="348"/>
      <c r="AV123" s="348"/>
      <c r="AW123" s="348"/>
      <c r="AX123" s="348"/>
      <c r="AY123" s="348"/>
      <c r="AZ123" s="348"/>
      <c r="BA123" s="348"/>
      <c r="BB123" s="348"/>
      <c r="BC123" s="348"/>
      <c r="BD123" s="348"/>
      <c r="BE123" s="348"/>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25.9" hidden="false" customHeight="true" outlineLevel="0" collapsed="false">
      <c r="A124" s="71"/>
      <c r="B124" s="364" t="s">
        <v>200</v>
      </c>
      <c r="C124" s="364"/>
      <c r="D124" s="364"/>
      <c r="E124" s="364"/>
      <c r="F124" s="360"/>
      <c r="G124" s="356" t="s">
        <v>201</v>
      </c>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78"/>
      <c r="AM124" s="277" t="n">
        <f aca="false">TRUE()</f>
        <v>1</v>
      </c>
      <c r="AN124" s="277" t="n">
        <f aca="false">COUNTIF(AM124:AM131, 1)</f>
        <v>3</v>
      </c>
      <c r="AO124" s="329"/>
      <c r="AP124" s="329"/>
      <c r="AQ124" s="365" t="str">
        <f aca="false">IF(AND(AI101="該当", AND(AM124=0,AM125= 0)), "！⑰又は⑱の取組は必須です。",  "")</f>
        <v>
        </v>
      </c>
      <c r="AR124" s="365"/>
      <c r="AS124" s="365"/>
      <c r="AT124" s="365"/>
      <c r="AU124" s="365"/>
      <c r="AV124" s="365"/>
      <c r="AW124" s="365"/>
      <c r="AX124" s="365"/>
      <c r="AY124" s="365"/>
      <c r="AZ124" s="365"/>
      <c r="BA124" s="365"/>
      <c r="BB124" s="365"/>
      <c r="BC124" s="365"/>
      <c r="BD124" s="365"/>
      <c r="BE124" s="365"/>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8" hidden="false" customHeight="true" outlineLevel="0" collapsed="false">
      <c r="A125" s="71"/>
      <c r="B125" s="364"/>
      <c r="C125" s="364"/>
      <c r="D125" s="364"/>
      <c r="E125" s="364"/>
      <c r="F125" s="349"/>
      <c r="G125" s="366" t="s">
        <v>202</v>
      </c>
      <c r="H125" s="366"/>
      <c r="I125" s="366"/>
      <c r="J125" s="366"/>
      <c r="K125" s="366"/>
      <c r="L125" s="366"/>
      <c r="M125" s="366"/>
      <c r="N125" s="366"/>
      <c r="O125" s="366"/>
      <c r="P125" s="366"/>
      <c r="Q125" s="366"/>
      <c r="R125" s="366"/>
      <c r="S125" s="366"/>
      <c r="T125" s="366"/>
      <c r="U125" s="366"/>
      <c r="V125" s="366"/>
      <c r="W125" s="366"/>
      <c r="X125" s="366"/>
      <c r="Y125" s="366"/>
      <c r="Z125" s="366"/>
      <c r="AA125" s="366"/>
      <c r="AB125" s="366"/>
      <c r="AC125" s="366"/>
      <c r="AD125" s="366"/>
      <c r="AE125" s="366"/>
      <c r="AF125" s="366"/>
      <c r="AG125" s="366"/>
      <c r="AH125" s="366"/>
      <c r="AI125" s="366"/>
      <c r="AJ125" s="366"/>
      <c r="AK125" s="351"/>
      <c r="AL125" s="78"/>
      <c r="AM125" s="277" t="n">
        <f aca="false">TRUE()</f>
        <v>1</v>
      </c>
      <c r="AN125" s="277"/>
      <c r="AO125" s="329"/>
      <c r="AP125" s="329"/>
      <c r="AQ125" s="348" t="str">
        <f aca="false">IF(AI101="該当", "！この区分（４項目）から３つ以上の取組が選択されていません。",  "！この区分（４項目）から２つ以上の取組が選択されていません。")</f>
        <v>！この区分（４項目）から３つ以上の取組が選択されていません。</v>
      </c>
      <c r="AR125" s="348"/>
      <c r="AS125" s="348"/>
      <c r="AT125" s="348"/>
      <c r="AU125" s="348"/>
      <c r="AV125" s="348"/>
      <c r="AW125" s="348"/>
      <c r="AX125" s="348"/>
      <c r="AY125" s="348"/>
      <c r="AZ125" s="348"/>
      <c r="BA125" s="348"/>
      <c r="BB125" s="348"/>
      <c r="BC125" s="348"/>
      <c r="BD125" s="348"/>
      <c r="BE125" s="348"/>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8" hidden="false" customHeight="true" outlineLevel="0" collapsed="false">
      <c r="A126" s="71"/>
      <c r="B126" s="364"/>
      <c r="C126" s="364"/>
      <c r="D126" s="364"/>
      <c r="E126" s="364"/>
      <c r="F126" s="349"/>
      <c r="G126" s="352" t="s">
        <v>203</v>
      </c>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78"/>
      <c r="AM126" s="277" t="n">
        <f aca="false">FALSE()</f>
        <v>0</v>
      </c>
      <c r="AN126" s="277"/>
      <c r="AO126" s="329"/>
      <c r="AP126" s="329"/>
      <c r="AQ126" s="348"/>
      <c r="AR126" s="348"/>
      <c r="AS126" s="348"/>
      <c r="AT126" s="348"/>
      <c r="AU126" s="348"/>
      <c r="AV126" s="348"/>
      <c r="AW126" s="348"/>
      <c r="AX126" s="348"/>
      <c r="AY126" s="348"/>
      <c r="AZ126" s="348"/>
      <c r="BA126" s="348"/>
      <c r="BB126" s="348"/>
      <c r="BC126" s="348"/>
      <c r="BD126" s="348"/>
      <c r="BE126" s="348"/>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8" hidden="false" customHeight="true" outlineLevel="0" collapsed="false">
      <c r="A127" s="71"/>
      <c r="B127" s="364"/>
      <c r="C127" s="364"/>
      <c r="D127" s="364"/>
      <c r="E127" s="364"/>
      <c r="F127" s="349"/>
      <c r="G127" s="367" t="s">
        <v>204</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54"/>
      <c r="AL127" s="78"/>
      <c r="AM127" s="277" t="n">
        <f aca="false">FALSE()</f>
        <v>0</v>
      </c>
      <c r="AN127" s="277"/>
      <c r="AO127" s="329"/>
      <c r="AP127" s="329"/>
      <c r="AQ127" s="348"/>
      <c r="AR127" s="348"/>
      <c r="AS127" s="348"/>
      <c r="AT127" s="348"/>
      <c r="AU127" s="348"/>
      <c r="AV127" s="348"/>
      <c r="AW127" s="348"/>
      <c r="AX127" s="348"/>
      <c r="AY127" s="348"/>
      <c r="AZ127" s="348"/>
      <c r="BA127" s="348"/>
      <c r="BB127" s="348"/>
      <c r="BC127" s="348"/>
      <c r="BD127" s="348"/>
      <c r="BE127" s="348"/>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18" hidden="false" customHeight="true" outlineLevel="0" collapsed="false">
      <c r="A128" s="71"/>
      <c r="B128" s="364"/>
      <c r="C128" s="364"/>
      <c r="D128" s="364"/>
      <c r="E128" s="364"/>
      <c r="F128" s="349"/>
      <c r="G128" s="359" t="s">
        <v>205</v>
      </c>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78"/>
      <c r="AM128" s="277" t="n">
        <f aca="false">FALSE()</f>
        <v>0</v>
      </c>
      <c r="AN128" s="277"/>
      <c r="AO128" s="329"/>
      <c r="AP128" s="329"/>
      <c r="AQ128" s="348"/>
      <c r="AR128" s="348"/>
      <c r="AS128" s="348"/>
      <c r="AT128" s="348"/>
      <c r="AU128" s="348"/>
      <c r="AV128" s="348"/>
      <c r="AW128" s="348"/>
      <c r="AX128" s="348"/>
      <c r="AY128" s="348"/>
      <c r="AZ128" s="348"/>
      <c r="BA128" s="348"/>
      <c r="BB128" s="348"/>
      <c r="BC128" s="348"/>
      <c r="BD128" s="348"/>
      <c r="BE128" s="348"/>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28.9" hidden="false" customHeight="true" outlineLevel="0" collapsed="false">
      <c r="A129" s="71"/>
      <c r="B129" s="364"/>
      <c r="C129" s="364"/>
      <c r="D129" s="364"/>
      <c r="E129" s="364"/>
      <c r="F129" s="368"/>
      <c r="G129" s="352" t="s">
        <v>206</v>
      </c>
      <c r="H129" s="352"/>
      <c r="I129" s="352"/>
      <c r="J129" s="352"/>
      <c r="K129" s="352"/>
      <c r="L129" s="352"/>
      <c r="M129" s="352"/>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352"/>
      <c r="AL129" s="78"/>
      <c r="AM129" s="277" t="n">
        <f aca="false">FALSE()</f>
        <v>0</v>
      </c>
      <c r="AN129" s="277"/>
      <c r="AO129" s="329"/>
      <c r="AP129" s="329"/>
      <c r="AQ129" s="348"/>
      <c r="AR129" s="348"/>
      <c r="AS129" s="348"/>
      <c r="AT129" s="348"/>
      <c r="AU129" s="348"/>
      <c r="AV129" s="348"/>
      <c r="AW129" s="348"/>
      <c r="AX129" s="348"/>
      <c r="AY129" s="348"/>
      <c r="AZ129" s="348"/>
      <c r="BA129" s="348"/>
      <c r="BB129" s="348"/>
      <c r="BC129" s="348"/>
      <c r="BD129" s="348"/>
      <c r="BE129" s="348"/>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33" hidden="false" customHeight="true" outlineLevel="0" collapsed="false">
      <c r="A130" s="71"/>
      <c r="B130" s="364"/>
      <c r="C130" s="364"/>
      <c r="D130" s="364"/>
      <c r="E130" s="364"/>
      <c r="F130" s="349"/>
      <c r="G130" s="352" t="s">
        <v>207</v>
      </c>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c r="AI130" s="352"/>
      <c r="AJ130" s="352"/>
      <c r="AK130" s="352"/>
      <c r="AL130" s="78"/>
      <c r="AM130" s="277" t="n">
        <f aca="false">FALSE()</f>
        <v>0</v>
      </c>
      <c r="AN130" s="277"/>
      <c r="AO130" s="0"/>
      <c r="AP130" s="0"/>
      <c r="AQ130" s="348"/>
      <c r="AR130" s="348"/>
      <c r="AS130" s="348"/>
      <c r="AT130" s="348"/>
      <c r="AU130" s="348"/>
      <c r="AV130" s="348"/>
      <c r="AW130" s="348"/>
      <c r="AX130" s="348"/>
      <c r="AY130" s="348"/>
      <c r="AZ130" s="348"/>
      <c r="BA130" s="348"/>
      <c r="BB130" s="348"/>
      <c r="BC130" s="348"/>
      <c r="BD130" s="348"/>
      <c r="BE130" s="348"/>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22.9" hidden="false" customHeight="true" outlineLevel="0" collapsed="false">
      <c r="A131" s="71"/>
      <c r="B131" s="364"/>
      <c r="C131" s="364"/>
      <c r="D131" s="364"/>
      <c r="E131" s="364"/>
      <c r="F131" s="368"/>
      <c r="G131" s="359" t="s">
        <v>208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69"/>
      <c r="AM131" s="277" t="n">
        <f aca="false">TRUE()</f>
        <v>1</v>
      </c>
      <c r="AN131" s="277"/>
      <c r="AO131" s="0"/>
      <c r="AP131" s="0"/>
      <c r="AQ131" s="348"/>
      <c r="AR131" s="348"/>
      <c r="AS131" s="348"/>
      <c r="AT131" s="348"/>
      <c r="AU131" s="348"/>
      <c r="AV131" s="348"/>
      <c r="AW131" s="348"/>
      <c r="AX131" s="348"/>
      <c r="AY131" s="348"/>
      <c r="AZ131" s="348"/>
      <c r="BA131" s="348"/>
      <c r="BB131" s="348"/>
      <c r="BC131" s="348"/>
      <c r="BD131" s="348"/>
      <c r="BE131" s="348"/>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17.45" hidden="false" customHeight="true" outlineLevel="0" collapsed="false">
      <c r="A132" s="71"/>
      <c r="B132" s="364"/>
      <c r="C132" s="364"/>
      <c r="D132" s="364"/>
      <c r="E132" s="364"/>
      <c r="F132" s="368"/>
      <c r="G132" s="370" t="s">
        <v>209</v>
      </c>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69"/>
      <c r="AM132" s="277" t="n">
        <f aca="false">FALSE()</f>
        <v>0</v>
      </c>
      <c r="AN132" s="277"/>
      <c r="AO132" s="0"/>
      <c r="AP132" s="0"/>
      <c r="AQ132" s="371"/>
      <c r="AR132" s="372"/>
      <c r="AS132" s="372"/>
      <c r="AT132" s="372"/>
      <c r="AU132" s="372"/>
      <c r="AV132" s="372"/>
      <c r="AW132" s="372"/>
      <c r="AX132" s="372"/>
      <c r="AY132" s="372"/>
      <c r="AZ132" s="372"/>
      <c r="BA132" s="372"/>
      <c r="BB132" s="372"/>
      <c r="BC132" s="372"/>
      <c r="BD132" s="372"/>
      <c r="BE132" s="373"/>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18" hidden="false" customHeight="true" outlineLevel="0" collapsed="false">
      <c r="A133" s="71"/>
      <c r="B133" s="346" t="s">
        <v>210</v>
      </c>
      <c r="C133" s="346"/>
      <c r="D133" s="346"/>
      <c r="E133" s="346"/>
      <c r="F133" s="355"/>
      <c r="G133" s="356" t="s">
        <v>211</v>
      </c>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78"/>
      <c r="AM133" s="277" t="n">
        <f aca="false">TRUE()</f>
        <v>1</v>
      </c>
      <c r="AN133" s="277" t="n">
        <f aca="false">COUNTIF(AM133:AM136,1)</f>
        <v>2</v>
      </c>
      <c r="AO133" s="329"/>
      <c r="AP133" s="329"/>
      <c r="AQ133" s="348" t="str">
        <f aca="false">IF(AI101="該当", "！この区分（４項目）から２つ以上の取組が選択されていません。",  "！この区分（４項目）から１つ以上の取組が選択されていません。")</f>
        <v>！この区分（４項目）から２つ以上の取組が選択されていません。</v>
      </c>
      <c r="AR133" s="348"/>
      <c r="AS133" s="348"/>
      <c r="AT133" s="348"/>
      <c r="AU133" s="348"/>
      <c r="AV133" s="348"/>
      <c r="AW133" s="348"/>
      <c r="AX133" s="348"/>
      <c r="AY133" s="348"/>
      <c r="AZ133" s="348"/>
      <c r="BA133" s="348"/>
      <c r="BB133" s="348"/>
      <c r="BC133" s="348"/>
      <c r="BD133" s="348"/>
      <c r="BE133" s="348"/>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18" hidden="false" customHeight="true" outlineLevel="0" collapsed="false">
      <c r="A134" s="71"/>
      <c r="B134" s="346"/>
      <c r="C134" s="346"/>
      <c r="D134" s="346"/>
      <c r="E134" s="346"/>
      <c r="F134" s="349"/>
      <c r="G134" s="366" t="s">
        <v>212</v>
      </c>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51"/>
      <c r="AL134" s="78"/>
      <c r="AM134" s="277" t="n">
        <f aca="false">TRUE()</f>
        <v>1</v>
      </c>
      <c r="AN134" s="277"/>
      <c r="AO134" s="329"/>
      <c r="AP134" s="329"/>
      <c r="AQ134" s="348"/>
      <c r="AR134" s="348"/>
      <c r="AS134" s="348"/>
      <c r="AT134" s="348"/>
      <c r="AU134" s="348"/>
      <c r="AV134" s="348"/>
      <c r="AW134" s="348"/>
      <c r="AX134" s="348"/>
      <c r="AY134" s="348"/>
      <c r="AZ134" s="348"/>
      <c r="BA134" s="348"/>
      <c r="BB134" s="348"/>
      <c r="BC134" s="348"/>
      <c r="BD134" s="348"/>
      <c r="BE134" s="348"/>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18" hidden="false" customHeight="true" outlineLevel="0" collapsed="false">
      <c r="A135" s="71"/>
      <c r="B135" s="346"/>
      <c r="C135" s="346"/>
      <c r="D135" s="346"/>
      <c r="E135" s="346"/>
      <c r="F135" s="349"/>
      <c r="G135" s="366" t="s">
        <v>213</v>
      </c>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51"/>
      <c r="AL135" s="71"/>
      <c r="AM135" s="277" t="n">
        <f aca="false">FALSE()</f>
        <v>0</v>
      </c>
      <c r="AN135" s="277"/>
      <c r="AO135" s="329"/>
      <c r="AP135" s="329"/>
      <c r="AQ135" s="348"/>
      <c r="AR135" s="348"/>
      <c r="AS135" s="348"/>
      <c r="AT135" s="348"/>
      <c r="AU135" s="348"/>
      <c r="AV135" s="348"/>
      <c r="AW135" s="348"/>
      <c r="AX135" s="348"/>
      <c r="AY135" s="348"/>
      <c r="AZ135" s="348"/>
      <c r="BA135" s="348"/>
      <c r="BB135" s="348"/>
      <c r="BC135" s="348"/>
      <c r="BD135" s="348"/>
      <c r="BE135" s="348"/>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9.9" hidden="false" customHeight="true" outlineLevel="0" collapsed="false">
      <c r="A136" s="71"/>
      <c r="B136" s="346"/>
      <c r="C136" s="346"/>
      <c r="D136" s="346"/>
      <c r="E136" s="346"/>
      <c r="F136" s="281"/>
      <c r="G136" s="374" t="s">
        <v>214</v>
      </c>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5"/>
      <c r="AL136" s="78"/>
      <c r="AM136" s="277" t="n">
        <f aca="false">FALSE()</f>
        <v>0</v>
      </c>
      <c r="AN136" s="277"/>
      <c r="AO136" s="376"/>
      <c r="AP136" s="376"/>
      <c r="AQ136" s="348"/>
      <c r="AR136" s="348"/>
      <c r="AS136" s="348"/>
      <c r="AT136" s="348"/>
      <c r="AU136" s="348"/>
      <c r="AV136" s="348"/>
      <c r="AW136" s="348"/>
      <c r="AX136" s="348"/>
      <c r="AY136" s="348"/>
      <c r="AZ136" s="348"/>
      <c r="BA136" s="348"/>
      <c r="BB136" s="348"/>
      <c r="BC136" s="348"/>
      <c r="BD136" s="348"/>
      <c r="BE136" s="348"/>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9.6" hidden="false" customHeight="true" outlineLevel="0" collapsed="false">
      <c r="A137" s="71"/>
      <c r="B137" s="158"/>
      <c r="C137" s="158"/>
      <c r="D137" s="158"/>
      <c r="E137" s="158"/>
      <c r="F137" s="158"/>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71"/>
      <c r="AM137" s="377"/>
      <c r="AN137" s="333"/>
      <c r="AO137" s="333"/>
      <c r="AP137" s="333"/>
      <c r="AQ137" s="333"/>
      <c r="AR137" s="333"/>
      <c r="AS137" s="333"/>
      <c r="AT137" s="378"/>
      <c r="AU137" s="378"/>
      <c r="AV137" s="378"/>
      <c r="AW137" s="378"/>
      <c r="AX137" s="378"/>
      <c r="AY137" s="333"/>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5" hidden="false" customHeight="true" outlineLevel="0" collapsed="false">
      <c r="A138" s="71"/>
      <c r="B138" s="379" t="s">
        <v>215</v>
      </c>
      <c r="C138" s="379"/>
      <c r="D138" s="379"/>
      <c r="E138" s="379"/>
      <c r="F138" s="379"/>
      <c r="G138" s="379"/>
      <c r="H138" s="379"/>
      <c r="I138" s="379"/>
      <c r="J138" s="380"/>
      <c r="K138" s="380"/>
      <c r="L138" s="380"/>
      <c r="M138" s="380"/>
      <c r="N138" s="380"/>
      <c r="O138" s="380"/>
      <c r="P138" s="380"/>
      <c r="Q138" s="380"/>
      <c r="R138" s="380"/>
      <c r="S138" s="380"/>
      <c r="T138" s="380"/>
      <c r="U138" s="380"/>
      <c r="V138" s="380"/>
      <c r="W138" s="380"/>
      <c r="X138" s="380"/>
      <c r="Y138" s="380"/>
      <c r="Z138" s="380"/>
      <c r="AA138" s="380"/>
      <c r="AB138" s="380"/>
      <c r="AC138" s="380"/>
      <c r="AD138" s="380"/>
      <c r="AE138" s="380"/>
      <c r="AF138" s="380"/>
      <c r="AG138" s="380"/>
      <c r="AH138" s="380"/>
      <c r="AI138" s="380"/>
      <c r="AJ138" s="380"/>
      <c r="AK138" s="71"/>
      <c r="AL138" s="71"/>
      <c r="AM138" s="377"/>
      <c r="AN138" s="333"/>
      <c r="AO138" s="333"/>
      <c r="AP138" s="333"/>
      <c r="AQ138" s="333"/>
      <c r="AR138" s="333"/>
      <c r="AS138" s="333"/>
      <c r="AT138" s="378"/>
      <c r="AU138" s="378"/>
      <c r="AV138" s="378"/>
      <c r="AW138" s="378"/>
      <c r="AX138" s="378"/>
      <c r="AY138" s="333"/>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18" hidden="false" customHeight="true" outlineLevel="0" collapsed="false">
      <c r="A139" s="71"/>
      <c r="B139" s="381" t="s">
        <v>216</v>
      </c>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382"/>
      <c r="AL139" s="71"/>
      <c r="AM139" s="377"/>
      <c r="AN139" s="333"/>
      <c r="AO139" s="333"/>
      <c r="AP139" s="333"/>
      <c r="AQ139" s="333"/>
      <c r="AR139" s="333"/>
      <c r="AS139" s="333"/>
      <c r="AT139" s="378"/>
      <c r="AU139" s="378"/>
      <c r="AV139" s="378"/>
      <c r="AW139" s="378"/>
      <c r="AX139" s="378"/>
      <c r="AY139" s="333"/>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26.45" hidden="false" customHeight="true" outlineLevel="0" collapsed="false">
      <c r="A140" s="71"/>
      <c r="B140" s="189" t="s">
        <v>217</v>
      </c>
      <c r="C140" s="189"/>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c r="AA140" s="189"/>
      <c r="AB140" s="189"/>
      <c r="AC140" s="189"/>
      <c r="AD140" s="189"/>
      <c r="AE140" s="189"/>
      <c r="AF140" s="189"/>
      <c r="AG140" s="189"/>
      <c r="AH140" s="189"/>
      <c r="AI140" s="189"/>
      <c r="AJ140" s="189"/>
      <c r="AK140" s="190" t="str">
        <f aca="false">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v>
      </c>
      <c r="AL140" s="71"/>
      <c r="AM140" s="377"/>
      <c r="AN140" s="333"/>
      <c r="AO140" s="333"/>
      <c r="AP140" s="333"/>
      <c r="AQ140" s="333"/>
      <c r="AR140" s="333"/>
      <c r="AS140" s="333"/>
      <c r="AT140" s="378"/>
      <c r="AU140" s="378"/>
      <c r="AV140" s="378"/>
      <c r="AW140" s="378"/>
      <c r="AX140" s="378"/>
      <c r="AY140" s="333"/>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9.6" hidden="false" customHeight="true" outlineLevel="0" collapsed="false">
      <c r="A141" s="71"/>
      <c r="B141" s="158"/>
      <c r="C141" s="158"/>
      <c r="D141" s="158"/>
      <c r="E141" s="158"/>
      <c r="F141" s="158"/>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71"/>
      <c r="AM141" s="377"/>
      <c r="AN141" s="333"/>
      <c r="AO141" s="333"/>
      <c r="AP141" s="333"/>
      <c r="AQ141" s="333"/>
      <c r="AR141" s="333"/>
      <c r="AS141" s="333"/>
      <c r="AT141" s="378"/>
      <c r="AU141" s="378"/>
      <c r="AV141" s="378"/>
      <c r="AW141" s="378"/>
      <c r="AX141" s="378"/>
      <c r="AY141" s="333"/>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customFormat="false" ht="17.45" hidden="false" customHeight="true" outlineLevel="0" collapsed="false">
      <c r="A142" s="78"/>
      <c r="B142" s="383" t="s">
        <v>218</v>
      </c>
      <c r="C142" s="384"/>
      <c r="D142" s="384"/>
      <c r="E142" s="384"/>
      <c r="F142" s="384"/>
      <c r="G142" s="384"/>
      <c r="H142" s="384"/>
      <c r="I142" s="384"/>
      <c r="J142" s="384"/>
      <c r="K142" s="384"/>
      <c r="L142" s="384"/>
      <c r="M142" s="384"/>
      <c r="N142" s="384"/>
      <c r="O142" s="384"/>
      <c r="P142" s="384"/>
      <c r="Q142" s="384"/>
      <c r="R142" s="385"/>
      <c r="S142" s="385"/>
      <c r="T142" s="385"/>
      <c r="U142" s="385"/>
      <c r="V142" s="385"/>
      <c r="W142" s="385"/>
      <c r="X142" s="385"/>
      <c r="Y142" s="385"/>
      <c r="Z142" s="385"/>
      <c r="AA142" s="385"/>
      <c r="AB142" s="385"/>
      <c r="AC142" s="385"/>
      <c r="AD142" s="385"/>
      <c r="AE142" s="385"/>
      <c r="AF142" s="385"/>
      <c r="AG142" s="385"/>
      <c r="AH142" s="385"/>
      <c r="AI142" s="385"/>
      <c r="AJ142" s="386"/>
      <c r="AK142" s="134"/>
      <c r="AL142" s="71"/>
      <c r="AM142" s="0"/>
      <c r="AN142" s="0"/>
      <c r="AO142" s="0"/>
      <c r="AP142" s="0"/>
      <c r="AQ142" s="0"/>
      <c r="AR142" s="0"/>
      <c r="AS142" s="0"/>
      <c r="AT142" s="0"/>
      <c r="AU142" s="0"/>
      <c r="AV142" s="0"/>
      <c r="AW142" s="0"/>
      <c r="AX142" s="0"/>
      <c r="AY142" s="98"/>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c r="IX142" s="0"/>
      <c r="IY142" s="0"/>
      <c r="IZ142" s="0"/>
      <c r="JA142" s="0"/>
      <c r="JB142" s="0"/>
      <c r="JC142" s="0"/>
      <c r="JD142" s="0"/>
      <c r="JE142" s="0"/>
      <c r="JF142" s="0"/>
      <c r="JG142" s="0"/>
      <c r="JH142" s="0"/>
      <c r="JI142" s="0"/>
      <c r="JJ142" s="0"/>
      <c r="JK142" s="0"/>
      <c r="JL142" s="0"/>
      <c r="JM142" s="0"/>
      <c r="JN142" s="0"/>
      <c r="JO142" s="0"/>
      <c r="JP142" s="0"/>
      <c r="JQ142" s="0"/>
      <c r="JR142" s="0"/>
      <c r="JS142" s="0"/>
      <c r="JT142" s="0"/>
      <c r="JU142" s="0"/>
      <c r="JV142" s="0"/>
      <c r="JW142" s="0"/>
      <c r="JX142" s="0"/>
      <c r="JY142" s="0"/>
      <c r="JZ142" s="0"/>
      <c r="KA142" s="0"/>
      <c r="KB142" s="0"/>
      <c r="KC142" s="0"/>
      <c r="KD142" s="0"/>
      <c r="KE142" s="0"/>
      <c r="KF142" s="0"/>
      <c r="KG142" s="0"/>
      <c r="KH142" s="0"/>
      <c r="KI142" s="0"/>
      <c r="KJ142" s="0"/>
      <c r="KK142" s="0"/>
      <c r="KL142" s="0"/>
      <c r="KM142" s="0"/>
      <c r="KN142" s="0"/>
      <c r="KO142" s="0"/>
      <c r="KP142" s="0"/>
      <c r="KQ142" s="0"/>
      <c r="KR142" s="0"/>
      <c r="KS142" s="0"/>
      <c r="KT142" s="0"/>
      <c r="KU142" s="0"/>
      <c r="KV142" s="0"/>
      <c r="KW142" s="0"/>
      <c r="KX142" s="0"/>
      <c r="KY142" s="0"/>
      <c r="KZ142" s="0"/>
      <c r="LA142" s="0"/>
      <c r="LB142" s="0"/>
      <c r="LC142" s="0"/>
      <c r="LD142" s="0"/>
      <c r="LE142" s="0"/>
      <c r="LF142" s="0"/>
      <c r="LG142" s="0"/>
      <c r="LH142" s="0"/>
      <c r="LI142" s="0"/>
      <c r="LJ142" s="0"/>
      <c r="LK142" s="0"/>
      <c r="LL142" s="0"/>
      <c r="LM142" s="0"/>
      <c r="LN142" s="0"/>
      <c r="LO142" s="0"/>
      <c r="LP142" s="0"/>
      <c r="LQ142" s="0"/>
      <c r="LR142" s="0"/>
      <c r="LS142" s="0"/>
      <c r="LT142" s="0"/>
      <c r="LU142" s="0"/>
      <c r="LV142" s="0"/>
      <c r="LW142" s="0"/>
      <c r="LX142" s="0"/>
      <c r="LY142" s="0"/>
      <c r="LZ142" s="0"/>
      <c r="MA142" s="0"/>
      <c r="MB142" s="0"/>
      <c r="MC142" s="0"/>
      <c r="MD142" s="0"/>
      <c r="ME142" s="0"/>
      <c r="MF142" s="0"/>
      <c r="MG142" s="0"/>
      <c r="MH142" s="0"/>
      <c r="MI142" s="0"/>
      <c r="MJ142" s="0"/>
      <c r="MK142" s="0"/>
      <c r="ML142" s="0"/>
      <c r="MM142" s="0"/>
      <c r="MN142" s="0"/>
      <c r="MO142" s="0"/>
      <c r="MP142" s="0"/>
      <c r="MQ142" s="0"/>
      <c r="MR142" s="0"/>
      <c r="MS142" s="0"/>
      <c r="MT142" s="0"/>
      <c r="MU142" s="0"/>
      <c r="MV142" s="0"/>
      <c r="MW142" s="0"/>
      <c r="MX142" s="0"/>
      <c r="MY142" s="0"/>
      <c r="MZ142" s="0"/>
      <c r="NA142" s="0"/>
      <c r="NB142" s="0"/>
      <c r="NC142" s="0"/>
      <c r="ND142" s="0"/>
      <c r="NE142" s="0"/>
      <c r="NF142" s="0"/>
      <c r="NG142" s="0"/>
      <c r="NH142" s="0"/>
      <c r="NI142" s="0"/>
      <c r="NJ142" s="0"/>
      <c r="NK142" s="0"/>
      <c r="NL142" s="0"/>
      <c r="NM142" s="0"/>
      <c r="NN142" s="0"/>
      <c r="NO142" s="0"/>
      <c r="NP142" s="0"/>
      <c r="NQ142" s="0"/>
      <c r="NR142" s="0"/>
      <c r="NS142" s="0"/>
      <c r="NT142" s="0"/>
      <c r="NU142" s="0"/>
      <c r="NV142" s="0"/>
      <c r="NW142" s="0"/>
      <c r="NX142" s="0"/>
      <c r="NY142" s="0"/>
      <c r="NZ142" s="0"/>
      <c r="OA142" s="0"/>
      <c r="OB142" s="0"/>
      <c r="OC142" s="0"/>
      <c r="OD142" s="0"/>
      <c r="OE142" s="0"/>
      <c r="OF142" s="0"/>
      <c r="OG142" s="0"/>
      <c r="OH142" s="0"/>
      <c r="OI142" s="0"/>
      <c r="OJ142" s="0"/>
      <c r="OK142" s="0"/>
      <c r="OL142" s="0"/>
      <c r="OM142" s="0"/>
      <c r="ON142" s="0"/>
      <c r="OO142" s="0"/>
      <c r="OP142" s="0"/>
      <c r="OQ142" s="0"/>
      <c r="OR142" s="0"/>
      <c r="OS142" s="0"/>
      <c r="OT142" s="0"/>
      <c r="OU142" s="0"/>
      <c r="OV142" s="0"/>
      <c r="OW142" s="0"/>
      <c r="OX142" s="0"/>
      <c r="OY142" s="0"/>
      <c r="OZ142" s="0"/>
      <c r="PA142" s="0"/>
      <c r="PB142" s="0"/>
      <c r="PC142" s="0"/>
      <c r="PD142" s="0"/>
      <c r="PE142" s="0"/>
      <c r="PF142" s="0"/>
      <c r="PG142" s="0"/>
      <c r="PH142" s="0"/>
      <c r="PI142" s="0"/>
      <c r="PJ142" s="0"/>
      <c r="PK142" s="0"/>
      <c r="PL142" s="0"/>
      <c r="PM142" s="0"/>
      <c r="PN142" s="0"/>
      <c r="PO142" s="0"/>
      <c r="PP142" s="0"/>
      <c r="PQ142" s="0"/>
      <c r="PR142" s="0"/>
      <c r="PS142" s="0"/>
      <c r="PT142" s="0"/>
      <c r="PU142" s="0"/>
      <c r="PV142" s="0"/>
      <c r="PW142" s="0"/>
      <c r="PX142" s="0"/>
      <c r="PY142" s="0"/>
      <c r="PZ142" s="0"/>
      <c r="QA142" s="0"/>
      <c r="QB142" s="0"/>
      <c r="QC142" s="0"/>
      <c r="QD142" s="0"/>
      <c r="QE142" s="0"/>
      <c r="QF142" s="0"/>
      <c r="QG142" s="0"/>
      <c r="QH142" s="0"/>
      <c r="QI142" s="0"/>
      <c r="QJ142" s="0"/>
      <c r="QK142" s="0"/>
      <c r="QL142" s="0"/>
      <c r="QM142" s="0"/>
      <c r="QN142" s="0"/>
      <c r="QO142" s="0"/>
      <c r="QP142" s="0"/>
      <c r="QQ142" s="0"/>
      <c r="QR142" s="0"/>
      <c r="QS142" s="0"/>
      <c r="QT142" s="0"/>
      <c r="QU142" s="0"/>
      <c r="QV142" s="0"/>
      <c r="QW142" s="0"/>
      <c r="QX142" s="0"/>
      <c r="QY142" s="0"/>
      <c r="QZ142" s="0"/>
      <c r="RA142" s="0"/>
      <c r="RB142" s="0"/>
      <c r="RC142" s="0"/>
      <c r="RD142" s="0"/>
      <c r="RE142" s="0"/>
      <c r="RF142" s="0"/>
      <c r="RG142" s="0"/>
      <c r="RH142" s="0"/>
      <c r="RI142" s="0"/>
      <c r="RJ142" s="0"/>
      <c r="RK142" s="0"/>
      <c r="RL142" s="0"/>
      <c r="RM142" s="0"/>
      <c r="RN142" s="0"/>
      <c r="RO142" s="0"/>
      <c r="RP142" s="0"/>
      <c r="RQ142" s="0"/>
      <c r="RR142" s="0"/>
      <c r="RS142" s="0"/>
      <c r="RT142" s="0"/>
      <c r="RU142" s="0"/>
      <c r="RV142" s="0"/>
      <c r="RW142" s="0"/>
      <c r="RX142" s="0"/>
      <c r="RY142" s="0"/>
      <c r="RZ142" s="0"/>
      <c r="SA142" s="0"/>
      <c r="SB142" s="0"/>
      <c r="SC142" s="0"/>
      <c r="SD142" s="0"/>
      <c r="SE142" s="0"/>
      <c r="SF142" s="0"/>
      <c r="SG142" s="0"/>
      <c r="SH142" s="0"/>
      <c r="SI142" s="0"/>
      <c r="SJ142" s="0"/>
      <c r="SK142" s="0"/>
      <c r="SL142" s="0"/>
      <c r="SM142" s="0"/>
      <c r="SN142" s="0"/>
      <c r="SO142" s="0"/>
      <c r="SP142" s="0"/>
      <c r="SQ142" s="0"/>
      <c r="SR142" s="0"/>
      <c r="SS142" s="0"/>
      <c r="ST142" s="0"/>
      <c r="SU142" s="0"/>
      <c r="SV142" s="0"/>
      <c r="SW142" s="0"/>
      <c r="SX142" s="0"/>
      <c r="SY142" s="0"/>
      <c r="SZ142" s="0"/>
      <c r="TA142" s="0"/>
      <c r="TB142" s="0"/>
      <c r="TC142" s="0"/>
      <c r="TD142" s="0"/>
      <c r="TE142" s="0"/>
      <c r="TF142" s="0"/>
      <c r="TG142" s="0"/>
      <c r="TH142" s="0"/>
      <c r="TI142" s="0"/>
      <c r="TJ142" s="0"/>
      <c r="TK142" s="0"/>
      <c r="TL142" s="0"/>
      <c r="TM142" s="0"/>
      <c r="TN142" s="0"/>
      <c r="TO142" s="0"/>
      <c r="TP142" s="0"/>
      <c r="TQ142" s="0"/>
      <c r="TR142" s="0"/>
      <c r="TS142" s="0"/>
      <c r="TT142" s="0"/>
      <c r="TU142" s="0"/>
      <c r="TV142" s="0"/>
      <c r="TW142" s="0"/>
      <c r="TX142" s="0"/>
      <c r="TY142" s="0"/>
      <c r="TZ142" s="0"/>
      <c r="UA142" s="0"/>
      <c r="UB142" s="0"/>
      <c r="UC142" s="0"/>
      <c r="UD142" s="0"/>
      <c r="UE142" s="0"/>
      <c r="UF142" s="0"/>
      <c r="UG142" s="0"/>
      <c r="UH142" s="0"/>
      <c r="UI142" s="0"/>
      <c r="UJ142" s="0"/>
      <c r="UK142" s="0"/>
      <c r="UL142" s="0"/>
      <c r="UM142" s="0"/>
      <c r="UN142" s="0"/>
      <c r="UO142" s="0"/>
      <c r="UP142" s="0"/>
      <c r="UQ142" s="0"/>
      <c r="UR142" s="0"/>
      <c r="US142" s="0"/>
      <c r="UT142" s="0"/>
      <c r="UU142" s="0"/>
      <c r="UV142" s="0"/>
      <c r="UW142" s="0"/>
      <c r="UX142" s="0"/>
      <c r="UY142" s="0"/>
      <c r="UZ142" s="0"/>
      <c r="VA142" s="0"/>
      <c r="VB142" s="0"/>
      <c r="VC142" s="0"/>
      <c r="VD142" s="0"/>
      <c r="VE142" s="0"/>
      <c r="VF142" s="0"/>
      <c r="VG142" s="0"/>
      <c r="VH142" s="0"/>
      <c r="VI142" s="0"/>
      <c r="VJ142" s="0"/>
      <c r="VK142" s="0"/>
      <c r="VL142" s="0"/>
      <c r="VM142" s="0"/>
      <c r="VN142" s="0"/>
      <c r="VO142" s="0"/>
      <c r="VP142" s="0"/>
      <c r="VQ142" s="0"/>
      <c r="VR142" s="0"/>
      <c r="VS142" s="0"/>
      <c r="VT142" s="0"/>
      <c r="VU142" s="0"/>
      <c r="VV142" s="0"/>
      <c r="VW142" s="0"/>
      <c r="VX142" s="0"/>
      <c r="VY142" s="0"/>
      <c r="VZ142" s="0"/>
      <c r="WA142" s="0"/>
      <c r="WB142" s="0"/>
      <c r="WC142" s="0"/>
      <c r="WD142" s="0"/>
      <c r="WE142" s="0"/>
      <c r="WF142" s="0"/>
      <c r="WG142" s="0"/>
      <c r="WH142" s="0"/>
      <c r="WI142" s="0"/>
      <c r="WJ142" s="0"/>
      <c r="WK142" s="0"/>
      <c r="WL142" s="0"/>
      <c r="WM142" s="0"/>
      <c r="WN142" s="0"/>
      <c r="WO142" s="0"/>
      <c r="WP142" s="0"/>
      <c r="WQ142" s="0"/>
      <c r="WR142" s="0"/>
      <c r="WS142" s="0"/>
      <c r="WT142" s="0"/>
      <c r="WU142" s="0"/>
      <c r="WV142" s="0"/>
      <c r="WW142" s="0"/>
      <c r="WX142" s="0"/>
      <c r="WY142" s="0"/>
      <c r="WZ142" s="0"/>
      <c r="XA142" s="0"/>
      <c r="XB142" s="0"/>
      <c r="XC142" s="0"/>
      <c r="XD142" s="0"/>
      <c r="XE142" s="0"/>
      <c r="XF142" s="0"/>
      <c r="XG142" s="0"/>
      <c r="XH142" s="0"/>
      <c r="XI142" s="0"/>
      <c r="XJ142" s="0"/>
      <c r="XK142" s="0"/>
      <c r="XL142" s="0"/>
      <c r="XM142" s="0"/>
      <c r="XN142" s="0"/>
      <c r="XO142" s="0"/>
      <c r="XP142" s="0"/>
      <c r="XQ142" s="0"/>
      <c r="XR142" s="0"/>
      <c r="XS142" s="0"/>
      <c r="XT142" s="0"/>
      <c r="XU142" s="0"/>
      <c r="XV142" s="0"/>
      <c r="XW142" s="0"/>
      <c r="XX142" s="0"/>
      <c r="XY142" s="0"/>
      <c r="XZ142" s="0"/>
      <c r="YA142" s="0"/>
      <c r="YB142" s="0"/>
      <c r="YC142" s="0"/>
      <c r="YD142" s="0"/>
      <c r="YE142" s="0"/>
      <c r="YF142" s="0"/>
      <c r="YG142" s="0"/>
      <c r="YH142" s="0"/>
      <c r="YI142" s="0"/>
      <c r="YJ142" s="0"/>
      <c r="YK142" s="0"/>
      <c r="YL142" s="0"/>
      <c r="YM142" s="0"/>
      <c r="YN142" s="0"/>
      <c r="YO142" s="0"/>
      <c r="YP142" s="0"/>
      <c r="YQ142" s="0"/>
      <c r="YR142" s="0"/>
      <c r="YS142" s="0"/>
      <c r="YT142" s="0"/>
      <c r="YU142" s="0"/>
      <c r="YV142" s="0"/>
      <c r="YW142" s="0"/>
      <c r="YX142" s="0"/>
      <c r="YY142" s="0"/>
      <c r="YZ142" s="0"/>
      <c r="ZA142" s="0"/>
      <c r="ZB142" s="0"/>
      <c r="ZC142" s="0"/>
      <c r="ZD142" s="0"/>
      <c r="ZE142" s="0"/>
      <c r="ZF142" s="0"/>
      <c r="ZG142" s="0"/>
      <c r="ZH142" s="0"/>
      <c r="ZI142" s="0"/>
      <c r="ZJ142" s="0"/>
      <c r="ZK142" s="0"/>
      <c r="ZL142" s="0"/>
      <c r="ZM142" s="0"/>
      <c r="ZN142" s="0"/>
      <c r="ZO142" s="0"/>
      <c r="ZP142" s="0"/>
      <c r="ZQ142" s="0"/>
      <c r="ZR142" s="0"/>
      <c r="ZS142" s="0"/>
      <c r="ZT142" s="0"/>
      <c r="ZU142" s="0"/>
      <c r="ZV142" s="0"/>
      <c r="ZW142" s="0"/>
      <c r="ZX142" s="0"/>
      <c r="ZY142" s="0"/>
      <c r="ZZ142" s="0"/>
      <c r="AAA142" s="0"/>
      <c r="AAB142" s="0"/>
      <c r="AAC142" s="0"/>
      <c r="AAD142" s="0"/>
      <c r="AAE142" s="0"/>
      <c r="AAF142" s="0"/>
      <c r="AAG142" s="0"/>
      <c r="AAH142" s="0"/>
      <c r="AAI142" s="0"/>
      <c r="AAJ142" s="0"/>
      <c r="AAK142" s="0"/>
      <c r="AAL142" s="0"/>
      <c r="AAM142" s="0"/>
      <c r="AAN142" s="0"/>
      <c r="AAO142" s="0"/>
      <c r="AAP142" s="0"/>
      <c r="AAQ142" s="0"/>
      <c r="AAR142" s="0"/>
      <c r="AAS142" s="0"/>
      <c r="AAT142" s="0"/>
      <c r="AAU142" s="0"/>
      <c r="AAV142" s="0"/>
      <c r="AAW142" s="0"/>
      <c r="AAX142" s="0"/>
      <c r="AAY142" s="0"/>
      <c r="AAZ142" s="0"/>
      <c r="ABA142" s="0"/>
      <c r="ABB142" s="0"/>
      <c r="ABC142" s="0"/>
      <c r="ABD142" s="0"/>
      <c r="ABE142" s="0"/>
      <c r="ABF142" s="0"/>
      <c r="ABG142" s="0"/>
      <c r="ABH142" s="0"/>
      <c r="ABI142" s="0"/>
      <c r="ABJ142" s="0"/>
      <c r="ABK142" s="0"/>
      <c r="ABL142" s="0"/>
      <c r="ABM142" s="0"/>
      <c r="ABN142" s="0"/>
      <c r="ABO142" s="0"/>
      <c r="ABP142" s="0"/>
      <c r="ABQ142" s="0"/>
      <c r="ABR142" s="0"/>
      <c r="ABS142" s="0"/>
      <c r="ABT142" s="0"/>
      <c r="ABU142" s="0"/>
      <c r="ABV142" s="0"/>
      <c r="ABW142" s="0"/>
      <c r="ABX142" s="0"/>
      <c r="ABY142" s="0"/>
      <c r="ABZ142" s="0"/>
      <c r="ACA142" s="0"/>
      <c r="ACB142" s="0"/>
      <c r="ACC142" s="0"/>
      <c r="ACD142" s="0"/>
      <c r="ACE142" s="0"/>
      <c r="ACF142" s="0"/>
      <c r="ACG142" s="0"/>
      <c r="ACH142" s="0"/>
      <c r="ACI142" s="0"/>
      <c r="ACJ142" s="0"/>
      <c r="ACK142" s="0"/>
      <c r="ACL142" s="0"/>
      <c r="ACM142" s="0"/>
      <c r="ACN142" s="0"/>
      <c r="ACO142" s="0"/>
      <c r="ACP142" s="0"/>
      <c r="ACQ142" s="0"/>
      <c r="ACR142" s="0"/>
      <c r="ACS142" s="0"/>
      <c r="ACT142" s="0"/>
      <c r="ACU142" s="0"/>
      <c r="ACV142" s="0"/>
      <c r="ACW142" s="0"/>
      <c r="ACX142" s="0"/>
      <c r="ACY142" s="0"/>
      <c r="ACZ142" s="0"/>
      <c r="ADA142" s="0"/>
      <c r="ADB142" s="0"/>
      <c r="ADC142" s="0"/>
      <c r="ADD142" s="0"/>
      <c r="ADE142" s="0"/>
      <c r="ADF142" s="0"/>
      <c r="ADG142" s="0"/>
      <c r="ADH142" s="0"/>
      <c r="ADI142" s="0"/>
      <c r="ADJ142" s="0"/>
      <c r="ADK142" s="0"/>
      <c r="ADL142" s="0"/>
      <c r="ADM142" s="0"/>
      <c r="ADN142" s="0"/>
      <c r="ADO142" s="0"/>
      <c r="ADP142" s="0"/>
      <c r="ADQ142" s="0"/>
      <c r="ADR142" s="0"/>
      <c r="ADS142" s="0"/>
      <c r="ADT142" s="0"/>
      <c r="ADU142" s="0"/>
      <c r="ADV142" s="0"/>
      <c r="ADW142" s="0"/>
      <c r="ADX142" s="0"/>
      <c r="ADY142" s="0"/>
      <c r="ADZ142" s="0"/>
      <c r="AEA142" s="0"/>
      <c r="AEB142" s="0"/>
      <c r="AEC142" s="0"/>
      <c r="AED142" s="0"/>
      <c r="AEE142" s="0"/>
      <c r="AEF142" s="0"/>
      <c r="AEG142" s="0"/>
      <c r="AEH142" s="0"/>
      <c r="AEI142" s="0"/>
      <c r="AEJ142" s="0"/>
      <c r="AEK142" s="0"/>
      <c r="AEL142" s="0"/>
      <c r="AEM142" s="0"/>
      <c r="AEN142" s="0"/>
      <c r="AEO142" s="0"/>
      <c r="AEP142" s="0"/>
      <c r="AEQ142" s="0"/>
      <c r="AER142" s="0"/>
      <c r="AES142" s="0"/>
      <c r="AET142" s="0"/>
      <c r="AEU142" s="0"/>
      <c r="AEV142" s="0"/>
      <c r="AEW142" s="0"/>
      <c r="AEX142" s="0"/>
      <c r="AEY142" s="0"/>
      <c r="AEZ142" s="0"/>
      <c r="AFA142" s="0"/>
      <c r="AFB142" s="0"/>
      <c r="AFC142" s="0"/>
      <c r="AFD142" s="0"/>
      <c r="AFE142" s="0"/>
      <c r="AFF142" s="0"/>
      <c r="AFG142" s="0"/>
      <c r="AFH142" s="0"/>
      <c r="AFI142" s="0"/>
      <c r="AFJ142" s="0"/>
      <c r="AFK142" s="0"/>
      <c r="AFL142" s="0"/>
      <c r="AFM142" s="0"/>
      <c r="AFN142" s="0"/>
      <c r="AFO142" s="0"/>
      <c r="AFP142" s="0"/>
      <c r="AFQ142" s="0"/>
      <c r="AFR142" s="0"/>
      <c r="AFS142" s="0"/>
      <c r="AFT142" s="0"/>
      <c r="AFU142" s="0"/>
      <c r="AFV142" s="0"/>
      <c r="AFW142" s="0"/>
      <c r="AFX142" s="0"/>
      <c r="AFY142" s="0"/>
      <c r="AFZ142" s="0"/>
      <c r="AGA142" s="0"/>
      <c r="AGB142" s="0"/>
      <c r="AGC142" s="0"/>
      <c r="AGD142" s="0"/>
      <c r="AGE142" s="0"/>
      <c r="AGF142" s="0"/>
      <c r="AGG142" s="0"/>
      <c r="AGH142" s="0"/>
      <c r="AGI142" s="0"/>
      <c r="AGJ142" s="0"/>
      <c r="AGK142" s="0"/>
      <c r="AGL142" s="0"/>
      <c r="AGM142" s="0"/>
      <c r="AGN142" s="0"/>
      <c r="AGO142" s="0"/>
      <c r="AGP142" s="0"/>
      <c r="AGQ142" s="0"/>
      <c r="AGR142" s="0"/>
      <c r="AGS142" s="0"/>
      <c r="AGT142" s="0"/>
      <c r="AGU142" s="0"/>
      <c r="AGV142" s="0"/>
      <c r="AGW142" s="0"/>
      <c r="AGX142" s="0"/>
      <c r="AGY142" s="0"/>
      <c r="AGZ142" s="0"/>
      <c r="AHA142" s="0"/>
      <c r="AHB142" s="0"/>
      <c r="AHC142" s="0"/>
      <c r="AHD142" s="0"/>
      <c r="AHE142" s="0"/>
      <c r="AHF142" s="0"/>
      <c r="AHG142" s="0"/>
      <c r="AHH142" s="0"/>
      <c r="AHI142" s="0"/>
      <c r="AHJ142" s="0"/>
      <c r="AHK142" s="0"/>
      <c r="AHL142" s="0"/>
      <c r="AHM142" s="0"/>
      <c r="AHN142" s="0"/>
      <c r="AHO142" s="0"/>
      <c r="AHP142" s="0"/>
      <c r="AHQ142" s="0"/>
      <c r="AHR142" s="0"/>
      <c r="AHS142" s="0"/>
      <c r="AHT142" s="0"/>
      <c r="AHU142" s="0"/>
      <c r="AHV142" s="0"/>
      <c r="AHW142" s="0"/>
      <c r="AHX142" s="0"/>
      <c r="AHY142" s="0"/>
      <c r="AHZ142" s="0"/>
      <c r="AIA142" s="0"/>
      <c r="AIB142" s="0"/>
      <c r="AIC142" s="0"/>
      <c r="AID142" s="0"/>
      <c r="AIE142" s="0"/>
      <c r="AIF142" s="0"/>
      <c r="AIG142" s="0"/>
      <c r="AIH142" s="0"/>
      <c r="AII142" s="0"/>
      <c r="AIJ142" s="0"/>
      <c r="AIK142" s="0"/>
      <c r="AIL142" s="0"/>
      <c r="AIM142" s="0"/>
      <c r="AIN142" s="0"/>
      <c r="AIO142" s="0"/>
      <c r="AIP142" s="0"/>
      <c r="AIQ142" s="0"/>
      <c r="AIR142" s="0"/>
      <c r="AIS142" s="0"/>
      <c r="AIT142" s="0"/>
      <c r="AIU142" s="0"/>
      <c r="AIV142" s="0"/>
      <c r="AIW142" s="0"/>
      <c r="AIX142" s="0"/>
      <c r="AIY142" s="0"/>
      <c r="AIZ142" s="0"/>
      <c r="AJA142" s="0"/>
      <c r="AJB142" s="0"/>
      <c r="AJC142" s="0"/>
      <c r="AJD142" s="0"/>
      <c r="AJE142" s="0"/>
      <c r="AJF142" s="0"/>
      <c r="AJG142" s="0"/>
      <c r="AJH142" s="0"/>
      <c r="AJI142" s="0"/>
      <c r="AJJ142" s="0"/>
      <c r="AJK142" s="0"/>
      <c r="AJL142" s="0"/>
      <c r="AJM142" s="0"/>
      <c r="AJN142" s="0"/>
      <c r="AJO142" s="0"/>
      <c r="AJP142" s="0"/>
      <c r="AJQ142" s="0"/>
      <c r="AJR142" s="0"/>
      <c r="AJS142" s="0"/>
      <c r="AJT142" s="0"/>
      <c r="AJU142" s="0"/>
      <c r="AJV142" s="0"/>
      <c r="AJW142" s="0"/>
      <c r="AJX142" s="0"/>
      <c r="AJY142" s="0"/>
      <c r="AJZ142" s="0"/>
      <c r="AKA142" s="0"/>
      <c r="AKB142" s="0"/>
      <c r="AKC142" s="0"/>
      <c r="AKD142" s="0"/>
      <c r="AKE142" s="0"/>
      <c r="AKF142" s="0"/>
      <c r="AKG142" s="0"/>
      <c r="AKH142" s="0"/>
      <c r="AKI142" s="0"/>
      <c r="AKJ142" s="0"/>
      <c r="AKK142" s="0"/>
      <c r="AKL142" s="0"/>
      <c r="AKM142" s="0"/>
      <c r="AKN142" s="0"/>
      <c r="AKO142" s="0"/>
      <c r="AKP142" s="0"/>
      <c r="AKQ142" s="0"/>
      <c r="AKR142" s="0"/>
      <c r="AKS142" s="0"/>
      <c r="AKT142" s="0"/>
      <c r="AKU142" s="0"/>
      <c r="AKV142" s="0"/>
      <c r="AKW142" s="0"/>
      <c r="AKX142" s="0"/>
      <c r="AKY142" s="0"/>
      <c r="AKZ142" s="0"/>
      <c r="ALA142" s="0"/>
      <c r="ALB142" s="0"/>
      <c r="ALC142" s="0"/>
      <c r="ALD142" s="0"/>
      <c r="ALE142" s="0"/>
      <c r="ALF142" s="0"/>
      <c r="ALG142" s="0"/>
      <c r="ALH142" s="0"/>
      <c r="ALI142" s="0"/>
      <c r="ALJ142" s="0"/>
      <c r="ALK142" s="0"/>
      <c r="ALL142" s="0"/>
      <c r="ALM142" s="0"/>
      <c r="ALN142" s="0"/>
      <c r="ALO142" s="0"/>
      <c r="ALP142" s="0"/>
      <c r="ALQ142" s="0"/>
      <c r="ALR142" s="0"/>
      <c r="ALS142" s="0"/>
      <c r="ALT142" s="0"/>
      <c r="ALU142" s="0"/>
      <c r="ALV142" s="0"/>
      <c r="ALW142" s="0"/>
      <c r="ALX142" s="0"/>
      <c r="ALY142" s="0"/>
      <c r="ALZ142" s="0"/>
      <c r="AMA142" s="0"/>
      <c r="AMB142" s="0"/>
      <c r="AMC142" s="0"/>
      <c r="AMD142" s="0"/>
      <c r="AME142" s="0"/>
      <c r="AMF142" s="0"/>
      <c r="AMG142" s="0"/>
      <c r="AMH142" s="0"/>
      <c r="AMI142" s="0"/>
      <c r="AMJ142" s="0"/>
    </row>
    <row r="143" s="81" customFormat="true" ht="64.15" hidden="false" customHeight="true" outlineLevel="0" collapsed="false">
      <c r="A143" s="78"/>
      <c r="B143" s="387"/>
      <c r="C143" s="387"/>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387"/>
      <c r="AD143" s="387"/>
      <c r="AE143" s="387"/>
      <c r="AF143" s="387"/>
      <c r="AG143" s="387"/>
      <c r="AH143" s="387"/>
      <c r="AI143" s="387"/>
      <c r="AJ143" s="387"/>
      <c r="AK143" s="387"/>
      <c r="AL143" s="78"/>
      <c r="AM143" s="1"/>
      <c r="AN143" s="388"/>
      <c r="AO143" s="388"/>
      <c r="AP143" s="388"/>
      <c r="AQ143" s="388"/>
      <c r="AR143" s="388"/>
      <c r="AS143" s="388"/>
      <c r="AT143" s="388"/>
      <c r="AU143" s="388"/>
      <c r="AV143" s="388"/>
      <c r="AW143" s="388"/>
      <c r="AX143" s="388"/>
      <c r="AY143" s="388"/>
      <c r="AZ143" s="388"/>
      <c r="BA143" s="388"/>
    </row>
    <row r="144" customFormat="false" ht="16.15" hidden="false" customHeight="true" outlineLevel="0" collapsed="false">
      <c r="A144" s="71"/>
      <c r="B144" s="389" t="s">
        <v>219</v>
      </c>
      <c r="C144" s="123" t="s">
        <v>220</v>
      </c>
      <c r="D144" s="106"/>
      <c r="E144" s="220"/>
      <c r="F144" s="106"/>
      <c r="G144" s="106"/>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107"/>
      <c r="AL144" s="78"/>
      <c r="AN144" s="0"/>
      <c r="AO144" s="0"/>
      <c r="AP144" s="0"/>
      <c r="AQ144" s="0"/>
      <c r="AR144" s="0"/>
      <c r="AS144" s="0"/>
      <c r="AT144" s="93"/>
      <c r="AU144" s="93"/>
      <c r="AV144" s="93"/>
      <c r="AW144" s="93"/>
      <c r="AX144" s="93"/>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customFormat="false" ht="20.45" hidden="false" customHeight="true" outlineLevel="0" collapsed="false">
      <c r="A145" s="78"/>
      <c r="B145" s="208" t="s">
        <v>219</v>
      </c>
      <c r="C145" s="390" t="s">
        <v>221</v>
      </c>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71"/>
      <c r="AM145" s="0"/>
      <c r="AN145" s="0"/>
      <c r="AO145" s="0"/>
      <c r="AP145" s="0"/>
      <c r="AQ145" s="0"/>
      <c r="AR145" s="0"/>
      <c r="AS145" s="0"/>
      <c r="AT145" s="98"/>
      <c r="AU145" s="98"/>
      <c r="AV145" s="98"/>
      <c r="AW145" s="98"/>
      <c r="AX145" s="98"/>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c r="IX145" s="0"/>
      <c r="IY145" s="0"/>
      <c r="IZ145" s="0"/>
      <c r="JA145" s="0"/>
      <c r="JB145" s="0"/>
      <c r="JC145" s="0"/>
      <c r="JD145" s="0"/>
      <c r="JE145" s="0"/>
      <c r="JF145" s="0"/>
      <c r="JG145" s="0"/>
      <c r="JH145" s="0"/>
      <c r="JI145" s="0"/>
      <c r="JJ145" s="0"/>
      <c r="JK145" s="0"/>
      <c r="JL145" s="0"/>
      <c r="JM145" s="0"/>
      <c r="JN145" s="0"/>
      <c r="JO145" s="0"/>
      <c r="JP145" s="0"/>
      <c r="JQ145" s="0"/>
      <c r="JR145" s="0"/>
      <c r="JS145" s="0"/>
      <c r="JT145" s="0"/>
      <c r="JU145" s="0"/>
      <c r="JV145" s="0"/>
      <c r="JW145" s="0"/>
      <c r="JX145" s="0"/>
      <c r="JY145" s="0"/>
      <c r="JZ145" s="0"/>
      <c r="KA145" s="0"/>
      <c r="KB145" s="0"/>
      <c r="KC145" s="0"/>
      <c r="KD145" s="0"/>
      <c r="KE145" s="0"/>
      <c r="KF145" s="0"/>
      <c r="KG145" s="0"/>
      <c r="KH145" s="0"/>
      <c r="KI145" s="0"/>
      <c r="KJ145" s="0"/>
      <c r="KK145" s="0"/>
      <c r="KL145" s="0"/>
      <c r="KM145" s="0"/>
      <c r="KN145" s="0"/>
      <c r="KO145" s="0"/>
      <c r="KP145" s="0"/>
      <c r="KQ145" s="0"/>
      <c r="KR145" s="0"/>
      <c r="KS145" s="0"/>
      <c r="KT145" s="0"/>
      <c r="KU145" s="0"/>
      <c r="KV145" s="0"/>
      <c r="KW145" s="0"/>
      <c r="KX145" s="0"/>
      <c r="KY145" s="0"/>
      <c r="KZ145" s="0"/>
      <c r="LA145" s="0"/>
      <c r="LB145" s="0"/>
      <c r="LC145" s="0"/>
      <c r="LD145" s="0"/>
      <c r="LE145" s="0"/>
      <c r="LF145" s="0"/>
      <c r="LG145" s="0"/>
      <c r="LH145" s="0"/>
      <c r="LI145" s="0"/>
      <c r="LJ145" s="0"/>
      <c r="LK145" s="0"/>
      <c r="LL145" s="0"/>
      <c r="LM145" s="0"/>
      <c r="LN145" s="0"/>
      <c r="LO145" s="0"/>
      <c r="LP145" s="0"/>
      <c r="LQ145" s="0"/>
      <c r="LR145" s="0"/>
      <c r="LS145" s="0"/>
      <c r="LT145" s="0"/>
      <c r="LU145" s="0"/>
      <c r="LV145" s="0"/>
      <c r="LW145" s="0"/>
      <c r="LX145" s="0"/>
      <c r="LY145" s="0"/>
      <c r="LZ145" s="0"/>
      <c r="MA145" s="0"/>
      <c r="MB145" s="0"/>
      <c r="MC145" s="0"/>
      <c r="MD145" s="0"/>
      <c r="ME145" s="0"/>
      <c r="MF145" s="0"/>
      <c r="MG145" s="0"/>
      <c r="MH145" s="0"/>
      <c r="MI145" s="0"/>
      <c r="MJ145" s="0"/>
      <c r="MK145" s="0"/>
      <c r="ML145" s="0"/>
      <c r="MM145" s="0"/>
      <c r="MN145" s="0"/>
      <c r="MO145" s="0"/>
      <c r="MP145" s="0"/>
      <c r="MQ145" s="0"/>
      <c r="MR145" s="0"/>
      <c r="MS145" s="0"/>
      <c r="MT145" s="0"/>
      <c r="MU145" s="0"/>
      <c r="MV145" s="0"/>
      <c r="MW145" s="0"/>
      <c r="MX145" s="0"/>
      <c r="MY145" s="0"/>
      <c r="MZ145" s="0"/>
      <c r="NA145" s="0"/>
      <c r="NB145" s="0"/>
      <c r="NC145" s="0"/>
      <c r="ND145" s="0"/>
      <c r="NE145" s="0"/>
      <c r="NF145" s="0"/>
      <c r="NG145" s="0"/>
      <c r="NH145" s="0"/>
      <c r="NI145" s="0"/>
      <c r="NJ145" s="0"/>
      <c r="NK145" s="0"/>
      <c r="NL145" s="0"/>
      <c r="NM145" s="0"/>
      <c r="NN145" s="0"/>
      <c r="NO145" s="0"/>
      <c r="NP145" s="0"/>
      <c r="NQ145" s="0"/>
      <c r="NR145" s="0"/>
      <c r="NS145" s="0"/>
      <c r="NT145" s="0"/>
      <c r="NU145" s="0"/>
      <c r="NV145" s="0"/>
      <c r="NW145" s="0"/>
      <c r="NX145" s="0"/>
      <c r="NY145" s="0"/>
      <c r="NZ145" s="0"/>
      <c r="OA145" s="0"/>
      <c r="OB145" s="0"/>
      <c r="OC145" s="0"/>
      <c r="OD145" s="0"/>
      <c r="OE145" s="0"/>
      <c r="OF145" s="0"/>
      <c r="OG145" s="0"/>
      <c r="OH145" s="0"/>
      <c r="OI145" s="0"/>
      <c r="OJ145" s="0"/>
      <c r="OK145" s="0"/>
      <c r="OL145" s="0"/>
      <c r="OM145" s="0"/>
      <c r="ON145" s="0"/>
      <c r="OO145" s="0"/>
      <c r="OP145" s="0"/>
      <c r="OQ145" s="0"/>
      <c r="OR145" s="0"/>
      <c r="OS145" s="0"/>
      <c r="OT145" s="0"/>
      <c r="OU145" s="0"/>
      <c r="OV145" s="0"/>
      <c r="OW145" s="0"/>
      <c r="OX145" s="0"/>
      <c r="OY145" s="0"/>
      <c r="OZ145" s="0"/>
      <c r="PA145" s="0"/>
      <c r="PB145" s="0"/>
      <c r="PC145" s="0"/>
      <c r="PD145" s="0"/>
      <c r="PE145" s="0"/>
      <c r="PF145" s="0"/>
      <c r="PG145" s="0"/>
      <c r="PH145" s="0"/>
      <c r="PI145" s="0"/>
      <c r="PJ145" s="0"/>
      <c r="PK145" s="0"/>
      <c r="PL145" s="0"/>
      <c r="PM145" s="0"/>
      <c r="PN145" s="0"/>
      <c r="PO145" s="0"/>
      <c r="PP145" s="0"/>
      <c r="PQ145" s="0"/>
      <c r="PR145" s="0"/>
      <c r="PS145" s="0"/>
      <c r="PT145" s="0"/>
      <c r="PU145" s="0"/>
      <c r="PV145" s="0"/>
      <c r="PW145" s="0"/>
      <c r="PX145" s="0"/>
      <c r="PY145" s="0"/>
      <c r="PZ145" s="0"/>
      <c r="QA145" s="0"/>
      <c r="QB145" s="0"/>
      <c r="QC145" s="0"/>
      <c r="QD145" s="0"/>
      <c r="QE145" s="0"/>
      <c r="QF145" s="0"/>
      <c r="QG145" s="0"/>
      <c r="QH145" s="0"/>
      <c r="QI145" s="0"/>
      <c r="QJ145" s="0"/>
      <c r="QK145" s="0"/>
      <c r="QL145" s="0"/>
      <c r="QM145" s="0"/>
      <c r="QN145" s="0"/>
      <c r="QO145" s="0"/>
      <c r="QP145" s="0"/>
      <c r="QQ145" s="0"/>
      <c r="QR145" s="0"/>
      <c r="QS145" s="0"/>
      <c r="QT145" s="0"/>
      <c r="QU145" s="0"/>
      <c r="QV145" s="0"/>
      <c r="QW145" s="0"/>
      <c r="QX145" s="0"/>
      <c r="QY145" s="0"/>
      <c r="QZ145" s="0"/>
      <c r="RA145" s="0"/>
      <c r="RB145" s="0"/>
      <c r="RC145" s="0"/>
      <c r="RD145" s="0"/>
      <c r="RE145" s="0"/>
      <c r="RF145" s="0"/>
      <c r="RG145" s="0"/>
      <c r="RH145" s="0"/>
      <c r="RI145" s="0"/>
      <c r="RJ145" s="0"/>
      <c r="RK145" s="0"/>
      <c r="RL145" s="0"/>
      <c r="RM145" s="0"/>
      <c r="RN145" s="0"/>
      <c r="RO145" s="0"/>
      <c r="RP145" s="0"/>
      <c r="RQ145" s="0"/>
      <c r="RR145" s="0"/>
      <c r="RS145" s="0"/>
      <c r="RT145" s="0"/>
      <c r="RU145" s="0"/>
      <c r="RV145" s="0"/>
      <c r="RW145" s="0"/>
      <c r="RX145" s="0"/>
      <c r="RY145" s="0"/>
      <c r="RZ145" s="0"/>
      <c r="SA145" s="0"/>
      <c r="SB145" s="0"/>
      <c r="SC145" s="0"/>
      <c r="SD145" s="0"/>
      <c r="SE145" s="0"/>
      <c r="SF145" s="0"/>
      <c r="SG145" s="0"/>
      <c r="SH145" s="0"/>
      <c r="SI145" s="0"/>
      <c r="SJ145" s="0"/>
      <c r="SK145" s="0"/>
      <c r="SL145" s="0"/>
      <c r="SM145" s="0"/>
      <c r="SN145" s="0"/>
      <c r="SO145" s="0"/>
      <c r="SP145" s="0"/>
      <c r="SQ145" s="0"/>
      <c r="SR145" s="0"/>
      <c r="SS145" s="0"/>
      <c r="ST145" s="0"/>
      <c r="SU145" s="0"/>
      <c r="SV145" s="0"/>
      <c r="SW145" s="0"/>
      <c r="SX145" s="0"/>
      <c r="SY145" s="0"/>
      <c r="SZ145" s="0"/>
      <c r="TA145" s="0"/>
      <c r="TB145" s="0"/>
      <c r="TC145" s="0"/>
      <c r="TD145" s="0"/>
      <c r="TE145" s="0"/>
      <c r="TF145" s="0"/>
      <c r="TG145" s="0"/>
      <c r="TH145" s="0"/>
      <c r="TI145" s="0"/>
      <c r="TJ145" s="0"/>
      <c r="TK145" s="0"/>
      <c r="TL145" s="0"/>
      <c r="TM145" s="0"/>
      <c r="TN145" s="0"/>
      <c r="TO145" s="0"/>
      <c r="TP145" s="0"/>
      <c r="TQ145" s="0"/>
      <c r="TR145" s="0"/>
      <c r="TS145" s="0"/>
      <c r="TT145" s="0"/>
      <c r="TU145" s="0"/>
      <c r="TV145" s="0"/>
      <c r="TW145" s="0"/>
      <c r="TX145" s="0"/>
      <c r="TY145" s="0"/>
      <c r="TZ145" s="0"/>
      <c r="UA145" s="0"/>
      <c r="UB145" s="0"/>
      <c r="UC145" s="0"/>
      <c r="UD145" s="0"/>
      <c r="UE145" s="0"/>
      <c r="UF145" s="0"/>
      <c r="UG145" s="0"/>
      <c r="UH145" s="0"/>
      <c r="UI145" s="0"/>
      <c r="UJ145" s="0"/>
      <c r="UK145" s="0"/>
      <c r="UL145" s="0"/>
      <c r="UM145" s="0"/>
      <c r="UN145" s="0"/>
      <c r="UO145" s="0"/>
      <c r="UP145" s="0"/>
      <c r="UQ145" s="0"/>
      <c r="UR145" s="0"/>
      <c r="US145" s="0"/>
      <c r="UT145" s="0"/>
      <c r="UU145" s="0"/>
      <c r="UV145" s="0"/>
      <c r="UW145" s="0"/>
      <c r="UX145" s="0"/>
      <c r="UY145" s="0"/>
      <c r="UZ145" s="0"/>
      <c r="VA145" s="0"/>
      <c r="VB145" s="0"/>
      <c r="VC145" s="0"/>
      <c r="VD145" s="0"/>
      <c r="VE145" s="0"/>
      <c r="VF145" s="0"/>
      <c r="VG145" s="0"/>
      <c r="VH145" s="0"/>
      <c r="VI145" s="0"/>
      <c r="VJ145" s="0"/>
      <c r="VK145" s="0"/>
      <c r="VL145" s="0"/>
      <c r="VM145" s="0"/>
      <c r="VN145" s="0"/>
      <c r="VO145" s="0"/>
      <c r="VP145" s="0"/>
      <c r="VQ145" s="0"/>
      <c r="VR145" s="0"/>
      <c r="VS145" s="0"/>
      <c r="VT145" s="0"/>
      <c r="VU145" s="0"/>
      <c r="VV145" s="0"/>
      <c r="VW145" s="0"/>
      <c r="VX145" s="0"/>
      <c r="VY145" s="0"/>
      <c r="VZ145" s="0"/>
      <c r="WA145" s="0"/>
      <c r="WB145" s="0"/>
      <c r="WC145" s="0"/>
      <c r="WD145" s="0"/>
      <c r="WE145" s="0"/>
      <c r="WF145" s="0"/>
      <c r="WG145" s="0"/>
      <c r="WH145" s="0"/>
      <c r="WI145" s="0"/>
      <c r="WJ145" s="0"/>
      <c r="WK145" s="0"/>
      <c r="WL145" s="0"/>
      <c r="WM145" s="0"/>
      <c r="WN145" s="0"/>
      <c r="WO145" s="0"/>
      <c r="WP145" s="0"/>
      <c r="WQ145" s="0"/>
      <c r="WR145" s="0"/>
      <c r="WS145" s="0"/>
      <c r="WT145" s="0"/>
      <c r="WU145" s="0"/>
      <c r="WV145" s="0"/>
      <c r="WW145" s="0"/>
      <c r="WX145" s="0"/>
      <c r="WY145" s="0"/>
      <c r="WZ145" s="0"/>
      <c r="XA145" s="0"/>
      <c r="XB145" s="0"/>
      <c r="XC145" s="0"/>
      <c r="XD145" s="0"/>
      <c r="XE145" s="0"/>
      <c r="XF145" s="0"/>
      <c r="XG145" s="0"/>
      <c r="XH145" s="0"/>
      <c r="XI145" s="0"/>
      <c r="XJ145" s="0"/>
      <c r="XK145" s="0"/>
      <c r="XL145" s="0"/>
      <c r="XM145" s="0"/>
      <c r="XN145" s="0"/>
      <c r="XO145" s="0"/>
      <c r="XP145" s="0"/>
      <c r="XQ145" s="0"/>
      <c r="XR145" s="0"/>
      <c r="XS145" s="0"/>
      <c r="XT145" s="0"/>
      <c r="XU145" s="0"/>
      <c r="XV145" s="0"/>
      <c r="XW145" s="0"/>
      <c r="XX145" s="0"/>
      <c r="XY145" s="0"/>
      <c r="XZ145" s="0"/>
      <c r="YA145" s="0"/>
      <c r="YB145" s="0"/>
      <c r="YC145" s="0"/>
      <c r="YD145" s="0"/>
      <c r="YE145" s="0"/>
      <c r="YF145" s="0"/>
      <c r="YG145" s="0"/>
      <c r="YH145" s="0"/>
      <c r="YI145" s="0"/>
      <c r="YJ145" s="0"/>
      <c r="YK145" s="0"/>
      <c r="YL145" s="0"/>
      <c r="YM145" s="0"/>
      <c r="YN145" s="0"/>
      <c r="YO145" s="0"/>
      <c r="YP145" s="0"/>
      <c r="YQ145" s="0"/>
      <c r="YR145" s="0"/>
      <c r="YS145" s="0"/>
      <c r="YT145" s="0"/>
      <c r="YU145" s="0"/>
      <c r="YV145" s="0"/>
      <c r="YW145" s="0"/>
      <c r="YX145" s="0"/>
      <c r="YY145" s="0"/>
      <c r="YZ145" s="0"/>
      <c r="ZA145" s="0"/>
      <c r="ZB145" s="0"/>
      <c r="ZC145" s="0"/>
      <c r="ZD145" s="0"/>
      <c r="ZE145" s="0"/>
      <c r="ZF145" s="0"/>
      <c r="ZG145" s="0"/>
      <c r="ZH145" s="0"/>
      <c r="ZI145" s="0"/>
      <c r="ZJ145" s="0"/>
      <c r="ZK145" s="0"/>
      <c r="ZL145" s="0"/>
      <c r="ZM145" s="0"/>
      <c r="ZN145" s="0"/>
      <c r="ZO145" s="0"/>
      <c r="ZP145" s="0"/>
      <c r="ZQ145" s="0"/>
      <c r="ZR145" s="0"/>
      <c r="ZS145" s="0"/>
      <c r="ZT145" s="0"/>
      <c r="ZU145" s="0"/>
      <c r="ZV145" s="0"/>
      <c r="ZW145" s="0"/>
      <c r="ZX145" s="0"/>
      <c r="ZY145" s="0"/>
      <c r="ZZ145" s="0"/>
      <c r="AAA145" s="0"/>
      <c r="AAB145" s="0"/>
      <c r="AAC145" s="0"/>
      <c r="AAD145" s="0"/>
      <c r="AAE145" s="0"/>
      <c r="AAF145" s="0"/>
      <c r="AAG145" s="0"/>
      <c r="AAH145" s="0"/>
      <c r="AAI145" s="0"/>
      <c r="AAJ145" s="0"/>
      <c r="AAK145" s="0"/>
      <c r="AAL145" s="0"/>
      <c r="AAM145" s="0"/>
      <c r="AAN145" s="0"/>
      <c r="AAO145" s="0"/>
      <c r="AAP145" s="0"/>
      <c r="AAQ145" s="0"/>
      <c r="AAR145" s="0"/>
      <c r="AAS145" s="0"/>
      <c r="AAT145" s="0"/>
      <c r="AAU145" s="0"/>
      <c r="AAV145" s="0"/>
      <c r="AAW145" s="0"/>
      <c r="AAX145" s="0"/>
      <c r="AAY145" s="0"/>
      <c r="AAZ145" s="0"/>
      <c r="ABA145" s="0"/>
      <c r="ABB145" s="0"/>
      <c r="ABC145" s="0"/>
      <c r="ABD145" s="0"/>
      <c r="ABE145" s="0"/>
      <c r="ABF145" s="0"/>
      <c r="ABG145" s="0"/>
      <c r="ABH145" s="0"/>
      <c r="ABI145" s="0"/>
      <c r="ABJ145" s="0"/>
      <c r="ABK145" s="0"/>
      <c r="ABL145" s="0"/>
      <c r="ABM145" s="0"/>
      <c r="ABN145" s="0"/>
      <c r="ABO145" s="0"/>
      <c r="ABP145" s="0"/>
      <c r="ABQ145" s="0"/>
      <c r="ABR145" s="0"/>
      <c r="ABS145" s="0"/>
      <c r="ABT145" s="0"/>
      <c r="ABU145" s="0"/>
      <c r="ABV145" s="0"/>
      <c r="ABW145" s="0"/>
      <c r="ABX145" s="0"/>
      <c r="ABY145" s="0"/>
      <c r="ABZ145" s="0"/>
      <c r="ACA145" s="0"/>
      <c r="ACB145" s="0"/>
      <c r="ACC145" s="0"/>
      <c r="ACD145" s="0"/>
      <c r="ACE145" s="0"/>
      <c r="ACF145" s="0"/>
      <c r="ACG145" s="0"/>
      <c r="ACH145" s="0"/>
      <c r="ACI145" s="0"/>
      <c r="ACJ145" s="0"/>
      <c r="ACK145" s="0"/>
      <c r="ACL145" s="0"/>
      <c r="ACM145" s="0"/>
      <c r="ACN145" s="0"/>
      <c r="ACO145" s="0"/>
      <c r="ACP145" s="0"/>
      <c r="ACQ145" s="0"/>
      <c r="ACR145" s="0"/>
      <c r="ACS145" s="0"/>
      <c r="ACT145" s="0"/>
      <c r="ACU145" s="0"/>
      <c r="ACV145" s="0"/>
      <c r="ACW145" s="0"/>
      <c r="ACX145" s="0"/>
      <c r="ACY145" s="0"/>
      <c r="ACZ145" s="0"/>
      <c r="ADA145" s="0"/>
      <c r="ADB145" s="0"/>
      <c r="ADC145" s="0"/>
      <c r="ADD145" s="0"/>
      <c r="ADE145" s="0"/>
      <c r="ADF145" s="0"/>
      <c r="ADG145" s="0"/>
      <c r="ADH145" s="0"/>
      <c r="ADI145" s="0"/>
      <c r="ADJ145" s="0"/>
      <c r="ADK145" s="0"/>
      <c r="ADL145" s="0"/>
      <c r="ADM145" s="0"/>
      <c r="ADN145" s="0"/>
      <c r="ADO145" s="0"/>
      <c r="ADP145" s="0"/>
      <c r="ADQ145" s="0"/>
      <c r="ADR145" s="0"/>
      <c r="ADS145" s="0"/>
      <c r="ADT145" s="0"/>
      <c r="ADU145" s="0"/>
      <c r="ADV145" s="0"/>
      <c r="ADW145" s="0"/>
      <c r="ADX145" s="0"/>
      <c r="ADY145" s="0"/>
      <c r="ADZ145" s="0"/>
      <c r="AEA145" s="0"/>
      <c r="AEB145" s="0"/>
      <c r="AEC145" s="0"/>
      <c r="AED145" s="0"/>
      <c r="AEE145" s="0"/>
      <c r="AEF145" s="0"/>
      <c r="AEG145" s="0"/>
      <c r="AEH145" s="0"/>
      <c r="AEI145" s="0"/>
      <c r="AEJ145" s="0"/>
      <c r="AEK145" s="0"/>
      <c r="AEL145" s="0"/>
      <c r="AEM145" s="0"/>
      <c r="AEN145" s="0"/>
      <c r="AEO145" s="0"/>
      <c r="AEP145" s="0"/>
      <c r="AEQ145" s="0"/>
      <c r="AER145" s="0"/>
      <c r="AES145" s="0"/>
      <c r="AET145" s="0"/>
      <c r="AEU145" s="0"/>
      <c r="AEV145" s="0"/>
      <c r="AEW145" s="0"/>
      <c r="AEX145" s="0"/>
      <c r="AEY145" s="0"/>
      <c r="AEZ145" s="0"/>
      <c r="AFA145" s="0"/>
      <c r="AFB145" s="0"/>
      <c r="AFC145" s="0"/>
      <c r="AFD145" s="0"/>
      <c r="AFE145" s="0"/>
      <c r="AFF145" s="0"/>
      <c r="AFG145" s="0"/>
      <c r="AFH145" s="0"/>
      <c r="AFI145" s="0"/>
      <c r="AFJ145" s="0"/>
      <c r="AFK145" s="0"/>
      <c r="AFL145" s="0"/>
      <c r="AFM145" s="0"/>
      <c r="AFN145" s="0"/>
      <c r="AFO145" s="0"/>
      <c r="AFP145" s="0"/>
      <c r="AFQ145" s="0"/>
      <c r="AFR145" s="0"/>
      <c r="AFS145" s="0"/>
      <c r="AFT145" s="0"/>
      <c r="AFU145" s="0"/>
      <c r="AFV145" s="0"/>
      <c r="AFW145" s="0"/>
      <c r="AFX145" s="0"/>
      <c r="AFY145" s="0"/>
      <c r="AFZ145" s="0"/>
      <c r="AGA145" s="0"/>
      <c r="AGB145" s="0"/>
      <c r="AGC145" s="0"/>
      <c r="AGD145" s="0"/>
      <c r="AGE145" s="0"/>
      <c r="AGF145" s="0"/>
      <c r="AGG145" s="0"/>
      <c r="AGH145" s="0"/>
      <c r="AGI145" s="0"/>
      <c r="AGJ145" s="0"/>
      <c r="AGK145" s="0"/>
      <c r="AGL145" s="0"/>
      <c r="AGM145" s="0"/>
      <c r="AGN145" s="0"/>
      <c r="AGO145" s="0"/>
      <c r="AGP145" s="0"/>
      <c r="AGQ145" s="0"/>
      <c r="AGR145" s="0"/>
      <c r="AGS145" s="0"/>
      <c r="AGT145" s="0"/>
      <c r="AGU145" s="0"/>
      <c r="AGV145" s="0"/>
      <c r="AGW145" s="0"/>
      <c r="AGX145" s="0"/>
      <c r="AGY145" s="0"/>
      <c r="AGZ145" s="0"/>
      <c r="AHA145" s="0"/>
      <c r="AHB145" s="0"/>
      <c r="AHC145" s="0"/>
      <c r="AHD145" s="0"/>
      <c r="AHE145" s="0"/>
      <c r="AHF145" s="0"/>
      <c r="AHG145" s="0"/>
      <c r="AHH145" s="0"/>
      <c r="AHI145" s="0"/>
      <c r="AHJ145" s="0"/>
      <c r="AHK145" s="0"/>
      <c r="AHL145" s="0"/>
      <c r="AHM145" s="0"/>
      <c r="AHN145" s="0"/>
      <c r="AHO145" s="0"/>
      <c r="AHP145" s="0"/>
      <c r="AHQ145" s="0"/>
      <c r="AHR145" s="0"/>
      <c r="AHS145" s="0"/>
      <c r="AHT145" s="0"/>
      <c r="AHU145" s="0"/>
      <c r="AHV145" s="0"/>
      <c r="AHW145" s="0"/>
      <c r="AHX145" s="0"/>
      <c r="AHY145" s="0"/>
      <c r="AHZ145" s="0"/>
      <c r="AIA145" s="0"/>
      <c r="AIB145" s="0"/>
      <c r="AIC145" s="0"/>
      <c r="AID145" s="0"/>
      <c r="AIE145" s="0"/>
      <c r="AIF145" s="0"/>
      <c r="AIG145" s="0"/>
      <c r="AIH145" s="0"/>
      <c r="AII145" s="0"/>
      <c r="AIJ145" s="0"/>
      <c r="AIK145" s="0"/>
      <c r="AIL145" s="0"/>
      <c r="AIM145" s="0"/>
      <c r="AIN145" s="0"/>
      <c r="AIO145" s="0"/>
      <c r="AIP145" s="0"/>
      <c r="AIQ145" s="0"/>
      <c r="AIR145" s="0"/>
      <c r="AIS145" s="0"/>
      <c r="AIT145" s="0"/>
      <c r="AIU145" s="0"/>
      <c r="AIV145" s="0"/>
      <c r="AIW145" s="0"/>
      <c r="AIX145" s="0"/>
      <c r="AIY145" s="0"/>
      <c r="AIZ145" s="0"/>
      <c r="AJA145" s="0"/>
      <c r="AJB145" s="0"/>
      <c r="AJC145" s="0"/>
      <c r="AJD145" s="0"/>
      <c r="AJE145" s="0"/>
      <c r="AJF145" s="0"/>
      <c r="AJG145" s="0"/>
      <c r="AJH145" s="0"/>
      <c r="AJI145" s="0"/>
      <c r="AJJ145" s="0"/>
      <c r="AJK145" s="0"/>
      <c r="AJL145" s="0"/>
      <c r="AJM145" s="0"/>
      <c r="AJN145" s="0"/>
      <c r="AJO145" s="0"/>
      <c r="AJP145" s="0"/>
      <c r="AJQ145" s="0"/>
      <c r="AJR145" s="0"/>
      <c r="AJS145" s="0"/>
      <c r="AJT145" s="0"/>
      <c r="AJU145" s="0"/>
      <c r="AJV145" s="0"/>
      <c r="AJW145" s="0"/>
      <c r="AJX145" s="0"/>
      <c r="AJY145" s="0"/>
      <c r="AJZ145" s="0"/>
      <c r="AKA145" s="0"/>
      <c r="AKB145" s="0"/>
      <c r="AKC145" s="0"/>
      <c r="AKD145" s="0"/>
      <c r="AKE145" s="0"/>
      <c r="AKF145" s="0"/>
      <c r="AKG145" s="0"/>
      <c r="AKH145" s="0"/>
      <c r="AKI145" s="0"/>
      <c r="AKJ145" s="0"/>
      <c r="AKK145" s="0"/>
      <c r="AKL145" s="0"/>
      <c r="AKM145" s="0"/>
      <c r="AKN145" s="0"/>
      <c r="AKO145" s="0"/>
      <c r="AKP145" s="0"/>
      <c r="AKQ145" s="0"/>
      <c r="AKR145" s="0"/>
      <c r="AKS145" s="0"/>
      <c r="AKT145" s="0"/>
      <c r="AKU145" s="0"/>
      <c r="AKV145" s="0"/>
      <c r="AKW145" s="0"/>
      <c r="AKX145" s="0"/>
      <c r="AKY145" s="0"/>
      <c r="AKZ145" s="0"/>
      <c r="ALA145" s="0"/>
      <c r="ALB145" s="0"/>
      <c r="ALC145" s="0"/>
      <c r="ALD145" s="0"/>
      <c r="ALE145" s="0"/>
      <c r="ALF145" s="0"/>
      <c r="ALG145" s="0"/>
      <c r="ALH145" s="0"/>
      <c r="ALI145" s="0"/>
      <c r="ALJ145" s="0"/>
      <c r="ALK145" s="0"/>
      <c r="ALL145" s="0"/>
      <c r="ALM145" s="0"/>
      <c r="ALN145" s="0"/>
      <c r="ALO145" s="0"/>
      <c r="ALP145" s="0"/>
      <c r="ALQ145" s="0"/>
      <c r="ALR145" s="0"/>
      <c r="ALS145" s="0"/>
      <c r="ALT145" s="0"/>
      <c r="ALU145" s="0"/>
      <c r="ALV145" s="0"/>
      <c r="ALW145" s="0"/>
      <c r="ALX145" s="0"/>
      <c r="ALY145" s="0"/>
      <c r="ALZ145" s="0"/>
      <c r="AMA145" s="0"/>
      <c r="AMB145" s="0"/>
      <c r="AMC145" s="0"/>
      <c r="AMD145" s="0"/>
      <c r="AME145" s="0"/>
      <c r="AMF145" s="0"/>
      <c r="AMG145" s="0"/>
      <c r="AMH145" s="0"/>
      <c r="AMI145" s="0"/>
      <c r="AMJ145" s="0"/>
    </row>
    <row r="146" s="81" customFormat="true" ht="16.9" hidden="false" customHeight="true" outlineLevel="0" collapsed="false">
      <c r="A146" s="71"/>
      <c r="B146" s="106"/>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391" t="str">
        <f aca="false">IF(H7="", "", IF(COUNTA(E150,H150,K150,T151,AA151)=5,"○","×"))</f>
        <v>○</v>
      </c>
      <c r="AL146" s="78"/>
      <c r="AM146" s="1"/>
      <c r="AN146" s="388"/>
      <c r="AO146" s="388"/>
      <c r="AP146" s="388"/>
      <c r="AQ146" s="388"/>
      <c r="AR146" s="388"/>
      <c r="AS146" s="388"/>
      <c r="AT146" s="388"/>
      <c r="AU146" s="388"/>
      <c r="AV146" s="388"/>
      <c r="AW146" s="388"/>
      <c r="AX146" s="388"/>
      <c r="AY146" s="388"/>
      <c r="AZ146" s="388"/>
      <c r="BA146" s="388"/>
    </row>
    <row r="147" customFormat="false" ht="11.45" hidden="false" customHeight="true" outlineLevel="0" collapsed="false">
      <c r="A147" s="71"/>
      <c r="B147" s="392"/>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3"/>
      <c r="AE147" s="393"/>
      <c r="AF147" s="393"/>
      <c r="AG147" s="393"/>
      <c r="AH147" s="393"/>
      <c r="AI147" s="393"/>
      <c r="AJ147" s="393"/>
      <c r="AK147" s="394"/>
      <c r="AL147" s="71"/>
      <c r="AM147" s="0"/>
      <c r="AN147" s="0"/>
      <c r="AO147" s="0"/>
      <c r="AP147" s="0"/>
      <c r="AQ147" s="0"/>
      <c r="AR147" s="0"/>
      <c r="AS147" s="0"/>
      <c r="AT147" s="0"/>
      <c r="AU147" s="0"/>
      <c r="AV147" s="0"/>
      <c r="AW147" s="0"/>
      <c r="AX147" s="0"/>
      <c r="AY147" s="98"/>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28.15" hidden="false" customHeight="true" outlineLevel="0" collapsed="false">
      <c r="A148" s="71"/>
      <c r="B148" s="395" t="s">
        <v>222</v>
      </c>
      <c r="C148" s="396" t="s">
        <v>223</v>
      </c>
      <c r="D148" s="396"/>
      <c r="E148" s="396"/>
      <c r="F148" s="396"/>
      <c r="G148" s="396"/>
      <c r="H148" s="396"/>
      <c r="I148" s="396"/>
      <c r="J148" s="396"/>
      <c r="K148" s="396"/>
      <c r="L148" s="396"/>
      <c r="M148" s="396"/>
      <c r="N148" s="396"/>
      <c r="O148" s="396"/>
      <c r="P148" s="396"/>
      <c r="Q148" s="396"/>
      <c r="R148" s="396"/>
      <c r="S148" s="396"/>
      <c r="T148" s="396"/>
      <c r="U148" s="396"/>
      <c r="V148" s="396"/>
      <c r="W148" s="396"/>
      <c r="X148" s="396"/>
      <c r="Y148" s="396"/>
      <c r="Z148" s="396"/>
      <c r="AA148" s="396"/>
      <c r="AB148" s="396"/>
      <c r="AC148" s="396"/>
      <c r="AD148" s="396"/>
      <c r="AE148" s="396"/>
      <c r="AF148" s="396"/>
      <c r="AG148" s="396"/>
      <c r="AH148" s="396"/>
      <c r="AI148" s="396"/>
      <c r="AJ148" s="396"/>
      <c r="AK148" s="397"/>
      <c r="AL148" s="71"/>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customFormat="false" ht="6.6" hidden="false" customHeight="true" outlineLevel="0" collapsed="false">
      <c r="A149" s="398"/>
      <c r="B149" s="395"/>
      <c r="C149" s="133"/>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7"/>
      <c r="AL149" s="71"/>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c r="IX149" s="0"/>
      <c r="IY149" s="0"/>
      <c r="IZ149" s="0"/>
      <c r="JA149" s="0"/>
      <c r="JB149" s="0"/>
      <c r="JC149" s="0"/>
      <c r="JD149" s="0"/>
      <c r="JE149" s="0"/>
      <c r="JF149" s="0"/>
      <c r="JG149" s="0"/>
      <c r="JH149" s="0"/>
      <c r="JI149" s="0"/>
      <c r="JJ149" s="0"/>
      <c r="JK149" s="0"/>
      <c r="JL149" s="0"/>
      <c r="JM149" s="0"/>
      <c r="JN149" s="0"/>
      <c r="JO149" s="0"/>
      <c r="JP149" s="0"/>
      <c r="JQ149" s="0"/>
      <c r="JR149" s="0"/>
      <c r="JS149" s="0"/>
      <c r="JT149" s="0"/>
      <c r="JU149" s="0"/>
      <c r="JV149" s="0"/>
      <c r="JW149" s="0"/>
      <c r="JX149" s="0"/>
      <c r="JY149" s="0"/>
      <c r="JZ149" s="0"/>
      <c r="KA149" s="0"/>
      <c r="KB149" s="0"/>
      <c r="KC149" s="0"/>
      <c r="KD149" s="0"/>
      <c r="KE149" s="0"/>
      <c r="KF149" s="0"/>
      <c r="KG149" s="0"/>
      <c r="KH149" s="0"/>
      <c r="KI149" s="0"/>
      <c r="KJ149" s="0"/>
      <c r="KK149" s="0"/>
      <c r="KL149" s="0"/>
      <c r="KM149" s="0"/>
      <c r="KN149" s="0"/>
      <c r="KO149" s="0"/>
      <c r="KP149" s="0"/>
      <c r="KQ149" s="0"/>
      <c r="KR149" s="0"/>
      <c r="KS149" s="0"/>
      <c r="KT149" s="0"/>
      <c r="KU149" s="0"/>
      <c r="KV149" s="0"/>
      <c r="KW149" s="0"/>
      <c r="KX149" s="0"/>
      <c r="KY149" s="0"/>
      <c r="KZ149" s="0"/>
      <c r="LA149" s="0"/>
      <c r="LB149" s="0"/>
      <c r="LC149" s="0"/>
      <c r="LD149" s="0"/>
      <c r="LE149" s="0"/>
      <c r="LF149" s="0"/>
      <c r="LG149" s="0"/>
      <c r="LH149" s="0"/>
      <c r="LI149" s="0"/>
      <c r="LJ149" s="0"/>
      <c r="LK149" s="0"/>
      <c r="LL149" s="0"/>
      <c r="LM149" s="0"/>
      <c r="LN149" s="0"/>
      <c r="LO149" s="0"/>
      <c r="LP149" s="0"/>
      <c r="LQ149" s="0"/>
      <c r="LR149" s="0"/>
      <c r="LS149" s="0"/>
      <c r="LT149" s="0"/>
      <c r="LU149" s="0"/>
      <c r="LV149" s="0"/>
      <c r="LW149" s="0"/>
      <c r="LX149" s="0"/>
      <c r="LY149" s="0"/>
      <c r="LZ149" s="0"/>
      <c r="MA149" s="0"/>
      <c r="MB149" s="0"/>
      <c r="MC149" s="0"/>
      <c r="MD149" s="0"/>
      <c r="ME149" s="0"/>
      <c r="MF149" s="0"/>
      <c r="MG149" s="0"/>
      <c r="MH149" s="0"/>
      <c r="MI149" s="0"/>
      <c r="MJ149" s="0"/>
      <c r="MK149" s="0"/>
      <c r="ML149" s="0"/>
      <c r="MM149" s="0"/>
      <c r="MN149" s="0"/>
      <c r="MO149" s="0"/>
      <c r="MP149" s="0"/>
      <c r="MQ149" s="0"/>
      <c r="MR149" s="0"/>
      <c r="MS149" s="0"/>
      <c r="MT149" s="0"/>
      <c r="MU149" s="0"/>
      <c r="MV149" s="0"/>
      <c r="MW149" s="0"/>
      <c r="MX149" s="0"/>
      <c r="MY149" s="0"/>
      <c r="MZ149" s="0"/>
      <c r="NA149" s="0"/>
      <c r="NB149" s="0"/>
      <c r="NC149" s="0"/>
      <c r="ND149" s="0"/>
      <c r="NE149" s="0"/>
      <c r="NF149" s="0"/>
      <c r="NG149" s="0"/>
      <c r="NH149" s="0"/>
      <c r="NI149" s="0"/>
      <c r="NJ149" s="0"/>
      <c r="NK149" s="0"/>
      <c r="NL149" s="0"/>
      <c r="NM149" s="0"/>
      <c r="NN149" s="0"/>
      <c r="NO149" s="0"/>
      <c r="NP149" s="0"/>
      <c r="NQ149" s="0"/>
      <c r="NR149" s="0"/>
      <c r="NS149" s="0"/>
      <c r="NT149" s="0"/>
      <c r="NU149" s="0"/>
      <c r="NV149" s="0"/>
      <c r="NW149" s="0"/>
      <c r="NX149" s="0"/>
      <c r="NY149" s="0"/>
      <c r="NZ149" s="0"/>
      <c r="OA149" s="0"/>
      <c r="OB149" s="0"/>
      <c r="OC149" s="0"/>
      <c r="OD149" s="0"/>
      <c r="OE149" s="0"/>
      <c r="OF149" s="0"/>
      <c r="OG149" s="0"/>
      <c r="OH149" s="0"/>
      <c r="OI149" s="0"/>
      <c r="OJ149" s="0"/>
      <c r="OK149" s="0"/>
      <c r="OL149" s="0"/>
      <c r="OM149" s="0"/>
      <c r="ON149" s="0"/>
      <c r="OO149" s="0"/>
      <c r="OP149" s="0"/>
      <c r="OQ149" s="0"/>
      <c r="OR149" s="0"/>
      <c r="OS149" s="0"/>
      <c r="OT149" s="0"/>
      <c r="OU149" s="0"/>
      <c r="OV149" s="0"/>
      <c r="OW149" s="0"/>
      <c r="OX149" s="0"/>
      <c r="OY149" s="0"/>
      <c r="OZ149" s="0"/>
      <c r="PA149" s="0"/>
      <c r="PB149" s="0"/>
      <c r="PC149" s="0"/>
      <c r="PD149" s="0"/>
      <c r="PE149" s="0"/>
      <c r="PF149" s="0"/>
      <c r="PG149" s="0"/>
      <c r="PH149" s="0"/>
      <c r="PI149" s="0"/>
      <c r="PJ149" s="0"/>
      <c r="PK149" s="0"/>
      <c r="PL149" s="0"/>
      <c r="PM149" s="0"/>
      <c r="PN149" s="0"/>
      <c r="PO149" s="0"/>
      <c r="PP149" s="0"/>
      <c r="PQ149" s="0"/>
      <c r="PR149" s="0"/>
      <c r="PS149" s="0"/>
      <c r="PT149" s="0"/>
      <c r="PU149" s="0"/>
      <c r="PV149" s="0"/>
      <c r="PW149" s="0"/>
      <c r="PX149" s="0"/>
      <c r="PY149" s="0"/>
      <c r="PZ149" s="0"/>
      <c r="QA149" s="0"/>
      <c r="QB149" s="0"/>
      <c r="QC149" s="0"/>
      <c r="QD149" s="0"/>
      <c r="QE149" s="0"/>
      <c r="QF149" s="0"/>
      <c r="QG149" s="0"/>
      <c r="QH149" s="0"/>
      <c r="QI149" s="0"/>
      <c r="QJ149" s="0"/>
      <c r="QK149" s="0"/>
      <c r="QL149" s="0"/>
      <c r="QM149" s="0"/>
      <c r="QN149" s="0"/>
      <c r="QO149" s="0"/>
      <c r="QP149" s="0"/>
      <c r="QQ149" s="0"/>
      <c r="QR149" s="0"/>
      <c r="QS149" s="0"/>
      <c r="QT149" s="0"/>
      <c r="QU149" s="0"/>
      <c r="QV149" s="0"/>
      <c r="QW149" s="0"/>
      <c r="QX149" s="0"/>
      <c r="QY149" s="0"/>
      <c r="QZ149" s="0"/>
      <c r="RA149" s="0"/>
      <c r="RB149" s="0"/>
      <c r="RC149" s="0"/>
      <c r="RD149" s="0"/>
      <c r="RE149" s="0"/>
      <c r="RF149" s="0"/>
      <c r="RG149" s="0"/>
      <c r="RH149" s="0"/>
      <c r="RI149" s="0"/>
      <c r="RJ149" s="0"/>
      <c r="RK149" s="0"/>
      <c r="RL149" s="0"/>
      <c r="RM149" s="0"/>
      <c r="RN149" s="0"/>
      <c r="RO149" s="0"/>
      <c r="RP149" s="0"/>
      <c r="RQ149" s="0"/>
      <c r="RR149" s="0"/>
      <c r="RS149" s="0"/>
      <c r="RT149" s="0"/>
      <c r="RU149" s="0"/>
      <c r="RV149" s="0"/>
      <c r="RW149" s="0"/>
      <c r="RX149" s="0"/>
      <c r="RY149" s="0"/>
      <c r="RZ149" s="0"/>
      <c r="SA149" s="0"/>
      <c r="SB149" s="0"/>
      <c r="SC149" s="0"/>
      <c r="SD149" s="0"/>
      <c r="SE149" s="0"/>
      <c r="SF149" s="0"/>
      <c r="SG149" s="0"/>
      <c r="SH149" s="0"/>
      <c r="SI149" s="0"/>
      <c r="SJ149" s="0"/>
      <c r="SK149" s="0"/>
      <c r="SL149" s="0"/>
      <c r="SM149" s="0"/>
      <c r="SN149" s="0"/>
      <c r="SO149" s="0"/>
      <c r="SP149" s="0"/>
      <c r="SQ149" s="0"/>
      <c r="SR149" s="0"/>
      <c r="SS149" s="0"/>
      <c r="ST149" s="0"/>
      <c r="SU149" s="0"/>
      <c r="SV149" s="0"/>
      <c r="SW149" s="0"/>
      <c r="SX149" s="0"/>
      <c r="SY149" s="0"/>
      <c r="SZ149" s="0"/>
      <c r="TA149" s="0"/>
      <c r="TB149" s="0"/>
      <c r="TC149" s="0"/>
      <c r="TD149" s="0"/>
      <c r="TE149" s="0"/>
      <c r="TF149" s="0"/>
      <c r="TG149" s="0"/>
      <c r="TH149" s="0"/>
      <c r="TI149" s="0"/>
      <c r="TJ149" s="0"/>
      <c r="TK149" s="0"/>
      <c r="TL149" s="0"/>
      <c r="TM149" s="0"/>
      <c r="TN149" s="0"/>
      <c r="TO149" s="0"/>
      <c r="TP149" s="0"/>
      <c r="TQ149" s="0"/>
      <c r="TR149" s="0"/>
      <c r="TS149" s="0"/>
      <c r="TT149" s="0"/>
      <c r="TU149" s="0"/>
      <c r="TV149" s="0"/>
      <c r="TW149" s="0"/>
      <c r="TX149" s="0"/>
      <c r="TY149" s="0"/>
      <c r="TZ149" s="0"/>
      <c r="UA149" s="0"/>
      <c r="UB149" s="0"/>
      <c r="UC149" s="0"/>
      <c r="UD149" s="0"/>
      <c r="UE149" s="0"/>
      <c r="UF149" s="0"/>
      <c r="UG149" s="0"/>
      <c r="UH149" s="0"/>
      <c r="UI149" s="0"/>
      <c r="UJ149" s="0"/>
      <c r="UK149" s="0"/>
      <c r="UL149" s="0"/>
      <c r="UM149" s="0"/>
      <c r="UN149" s="0"/>
      <c r="UO149" s="0"/>
      <c r="UP149" s="0"/>
      <c r="UQ149" s="0"/>
      <c r="UR149" s="0"/>
      <c r="US149" s="0"/>
      <c r="UT149" s="0"/>
      <c r="UU149" s="0"/>
      <c r="UV149" s="0"/>
      <c r="UW149" s="0"/>
      <c r="UX149" s="0"/>
      <c r="UY149" s="0"/>
      <c r="UZ149" s="0"/>
      <c r="VA149" s="0"/>
      <c r="VB149" s="0"/>
      <c r="VC149" s="0"/>
      <c r="VD149" s="0"/>
      <c r="VE149" s="0"/>
      <c r="VF149" s="0"/>
      <c r="VG149" s="0"/>
      <c r="VH149" s="0"/>
      <c r="VI149" s="0"/>
      <c r="VJ149" s="0"/>
      <c r="VK149" s="0"/>
      <c r="VL149" s="0"/>
      <c r="VM149" s="0"/>
      <c r="VN149" s="0"/>
      <c r="VO149" s="0"/>
      <c r="VP149" s="0"/>
      <c r="VQ149" s="0"/>
      <c r="VR149" s="0"/>
      <c r="VS149" s="0"/>
      <c r="VT149" s="0"/>
      <c r="VU149" s="0"/>
      <c r="VV149" s="0"/>
      <c r="VW149" s="0"/>
      <c r="VX149" s="0"/>
      <c r="VY149" s="0"/>
      <c r="VZ149" s="0"/>
      <c r="WA149" s="0"/>
      <c r="WB149" s="0"/>
      <c r="WC149" s="0"/>
      <c r="WD149" s="0"/>
      <c r="WE149" s="0"/>
      <c r="WF149" s="0"/>
      <c r="WG149" s="0"/>
      <c r="WH149" s="0"/>
      <c r="WI149" s="0"/>
      <c r="WJ149" s="0"/>
      <c r="WK149" s="0"/>
      <c r="WL149" s="0"/>
      <c r="WM149" s="0"/>
      <c r="WN149" s="0"/>
      <c r="WO149" s="0"/>
      <c r="WP149" s="0"/>
      <c r="WQ149" s="0"/>
      <c r="WR149" s="0"/>
      <c r="WS149" s="0"/>
      <c r="WT149" s="0"/>
      <c r="WU149" s="0"/>
      <c r="WV149" s="0"/>
      <c r="WW149" s="0"/>
      <c r="WX149" s="0"/>
      <c r="WY149" s="0"/>
      <c r="WZ149" s="0"/>
      <c r="XA149" s="0"/>
      <c r="XB149" s="0"/>
      <c r="XC149" s="0"/>
      <c r="XD149" s="0"/>
      <c r="XE149" s="0"/>
      <c r="XF149" s="0"/>
      <c r="XG149" s="0"/>
      <c r="XH149" s="0"/>
      <c r="XI149" s="0"/>
      <c r="XJ149" s="0"/>
      <c r="XK149" s="0"/>
      <c r="XL149" s="0"/>
      <c r="XM149" s="0"/>
      <c r="XN149" s="0"/>
      <c r="XO149" s="0"/>
      <c r="XP149" s="0"/>
      <c r="XQ149" s="0"/>
      <c r="XR149" s="0"/>
      <c r="XS149" s="0"/>
      <c r="XT149" s="0"/>
      <c r="XU149" s="0"/>
      <c r="XV149" s="0"/>
      <c r="XW149" s="0"/>
      <c r="XX149" s="0"/>
      <c r="XY149" s="0"/>
      <c r="XZ149" s="0"/>
      <c r="YA149" s="0"/>
      <c r="YB149" s="0"/>
      <c r="YC149" s="0"/>
      <c r="YD149" s="0"/>
      <c r="YE149" s="0"/>
      <c r="YF149" s="0"/>
      <c r="YG149" s="0"/>
      <c r="YH149" s="0"/>
      <c r="YI149" s="0"/>
      <c r="YJ149" s="0"/>
      <c r="YK149" s="0"/>
      <c r="YL149" s="0"/>
      <c r="YM149" s="0"/>
      <c r="YN149" s="0"/>
      <c r="YO149" s="0"/>
      <c r="YP149" s="0"/>
      <c r="YQ149" s="0"/>
      <c r="YR149" s="0"/>
      <c r="YS149" s="0"/>
      <c r="YT149" s="0"/>
      <c r="YU149" s="0"/>
      <c r="YV149" s="0"/>
      <c r="YW149" s="0"/>
      <c r="YX149" s="0"/>
      <c r="YY149" s="0"/>
      <c r="YZ149" s="0"/>
      <c r="ZA149" s="0"/>
      <c r="ZB149" s="0"/>
      <c r="ZC149" s="0"/>
      <c r="ZD149" s="0"/>
      <c r="ZE149" s="0"/>
      <c r="ZF149" s="0"/>
      <c r="ZG149" s="0"/>
      <c r="ZH149" s="0"/>
      <c r="ZI149" s="0"/>
      <c r="ZJ149" s="0"/>
      <c r="ZK149" s="0"/>
      <c r="ZL149" s="0"/>
      <c r="ZM149" s="0"/>
      <c r="ZN149" s="0"/>
      <c r="ZO149" s="0"/>
      <c r="ZP149" s="0"/>
      <c r="ZQ149" s="0"/>
      <c r="ZR149" s="0"/>
      <c r="ZS149" s="0"/>
      <c r="ZT149" s="0"/>
      <c r="ZU149" s="0"/>
      <c r="ZV149" s="0"/>
      <c r="ZW149" s="0"/>
      <c r="ZX149" s="0"/>
      <c r="ZY149" s="0"/>
      <c r="ZZ149" s="0"/>
      <c r="AAA149" s="0"/>
      <c r="AAB149" s="0"/>
      <c r="AAC149" s="0"/>
      <c r="AAD149" s="0"/>
      <c r="AAE149" s="0"/>
      <c r="AAF149" s="0"/>
      <c r="AAG149" s="0"/>
      <c r="AAH149" s="0"/>
      <c r="AAI149" s="0"/>
      <c r="AAJ149" s="0"/>
      <c r="AAK149" s="0"/>
      <c r="AAL149" s="0"/>
      <c r="AAM149" s="0"/>
      <c r="AAN149" s="0"/>
      <c r="AAO149" s="0"/>
      <c r="AAP149" s="0"/>
      <c r="AAQ149" s="0"/>
      <c r="AAR149" s="0"/>
      <c r="AAS149" s="0"/>
      <c r="AAT149" s="0"/>
      <c r="AAU149" s="0"/>
      <c r="AAV149" s="0"/>
      <c r="AAW149" s="0"/>
      <c r="AAX149" s="0"/>
      <c r="AAY149" s="0"/>
      <c r="AAZ149" s="0"/>
      <c r="ABA149" s="0"/>
      <c r="ABB149" s="0"/>
      <c r="ABC149" s="0"/>
      <c r="ABD149" s="0"/>
      <c r="ABE149" s="0"/>
      <c r="ABF149" s="0"/>
      <c r="ABG149" s="0"/>
      <c r="ABH149" s="0"/>
      <c r="ABI149" s="0"/>
      <c r="ABJ149" s="0"/>
      <c r="ABK149" s="0"/>
      <c r="ABL149" s="0"/>
      <c r="ABM149" s="0"/>
      <c r="ABN149" s="0"/>
      <c r="ABO149" s="0"/>
      <c r="ABP149" s="0"/>
      <c r="ABQ149" s="0"/>
      <c r="ABR149" s="0"/>
      <c r="ABS149" s="0"/>
      <c r="ABT149" s="0"/>
      <c r="ABU149" s="0"/>
      <c r="ABV149" s="0"/>
      <c r="ABW149" s="0"/>
      <c r="ABX149" s="0"/>
      <c r="ABY149" s="0"/>
      <c r="ABZ149" s="0"/>
      <c r="ACA149" s="0"/>
      <c r="ACB149" s="0"/>
      <c r="ACC149" s="0"/>
      <c r="ACD149" s="0"/>
      <c r="ACE149" s="0"/>
      <c r="ACF149" s="0"/>
      <c r="ACG149" s="0"/>
      <c r="ACH149" s="0"/>
      <c r="ACI149" s="0"/>
      <c r="ACJ149" s="0"/>
      <c r="ACK149" s="0"/>
      <c r="ACL149" s="0"/>
      <c r="ACM149" s="0"/>
      <c r="ACN149" s="0"/>
      <c r="ACO149" s="0"/>
      <c r="ACP149" s="0"/>
      <c r="ACQ149" s="0"/>
      <c r="ACR149" s="0"/>
      <c r="ACS149" s="0"/>
      <c r="ACT149" s="0"/>
      <c r="ACU149" s="0"/>
      <c r="ACV149" s="0"/>
      <c r="ACW149" s="0"/>
      <c r="ACX149" s="0"/>
      <c r="ACY149" s="0"/>
      <c r="ACZ149" s="0"/>
      <c r="ADA149" s="0"/>
      <c r="ADB149" s="0"/>
      <c r="ADC149" s="0"/>
      <c r="ADD149" s="0"/>
      <c r="ADE149" s="0"/>
      <c r="ADF149" s="0"/>
      <c r="ADG149" s="0"/>
      <c r="ADH149" s="0"/>
      <c r="ADI149" s="0"/>
      <c r="ADJ149" s="0"/>
      <c r="ADK149" s="0"/>
      <c r="ADL149" s="0"/>
      <c r="ADM149" s="0"/>
      <c r="ADN149" s="0"/>
      <c r="ADO149" s="0"/>
      <c r="ADP149" s="0"/>
      <c r="ADQ149" s="0"/>
      <c r="ADR149" s="0"/>
      <c r="ADS149" s="0"/>
      <c r="ADT149" s="0"/>
      <c r="ADU149" s="0"/>
      <c r="ADV149" s="0"/>
      <c r="ADW149" s="0"/>
      <c r="ADX149" s="0"/>
      <c r="ADY149" s="0"/>
      <c r="ADZ149" s="0"/>
      <c r="AEA149" s="0"/>
      <c r="AEB149" s="0"/>
      <c r="AEC149" s="0"/>
      <c r="AED149" s="0"/>
      <c r="AEE149" s="0"/>
      <c r="AEF149" s="0"/>
      <c r="AEG149" s="0"/>
      <c r="AEH149" s="0"/>
      <c r="AEI149" s="0"/>
      <c r="AEJ149" s="0"/>
      <c r="AEK149" s="0"/>
      <c r="AEL149" s="0"/>
      <c r="AEM149" s="0"/>
      <c r="AEN149" s="0"/>
      <c r="AEO149" s="0"/>
      <c r="AEP149" s="0"/>
      <c r="AEQ149" s="0"/>
      <c r="AER149" s="0"/>
      <c r="AES149" s="0"/>
      <c r="AET149" s="0"/>
      <c r="AEU149" s="0"/>
      <c r="AEV149" s="0"/>
      <c r="AEW149" s="0"/>
      <c r="AEX149" s="0"/>
      <c r="AEY149" s="0"/>
      <c r="AEZ149" s="0"/>
      <c r="AFA149" s="0"/>
      <c r="AFB149" s="0"/>
      <c r="AFC149" s="0"/>
      <c r="AFD149" s="0"/>
      <c r="AFE149" s="0"/>
      <c r="AFF149" s="0"/>
      <c r="AFG149" s="0"/>
      <c r="AFH149" s="0"/>
      <c r="AFI149" s="0"/>
      <c r="AFJ149" s="0"/>
      <c r="AFK149" s="0"/>
      <c r="AFL149" s="0"/>
      <c r="AFM149" s="0"/>
      <c r="AFN149" s="0"/>
      <c r="AFO149" s="0"/>
      <c r="AFP149" s="0"/>
      <c r="AFQ149" s="0"/>
      <c r="AFR149" s="0"/>
      <c r="AFS149" s="0"/>
      <c r="AFT149" s="0"/>
      <c r="AFU149" s="0"/>
      <c r="AFV149" s="0"/>
      <c r="AFW149" s="0"/>
      <c r="AFX149" s="0"/>
      <c r="AFY149" s="0"/>
      <c r="AFZ149" s="0"/>
      <c r="AGA149" s="0"/>
      <c r="AGB149" s="0"/>
      <c r="AGC149" s="0"/>
      <c r="AGD149" s="0"/>
      <c r="AGE149" s="0"/>
      <c r="AGF149" s="0"/>
      <c r="AGG149" s="0"/>
      <c r="AGH149" s="0"/>
      <c r="AGI149" s="0"/>
      <c r="AGJ149" s="0"/>
      <c r="AGK149" s="0"/>
      <c r="AGL149" s="0"/>
      <c r="AGM149" s="0"/>
      <c r="AGN149" s="0"/>
      <c r="AGO149" s="0"/>
      <c r="AGP149" s="0"/>
      <c r="AGQ149" s="0"/>
      <c r="AGR149" s="0"/>
      <c r="AGS149" s="0"/>
      <c r="AGT149" s="0"/>
      <c r="AGU149" s="0"/>
      <c r="AGV149" s="0"/>
      <c r="AGW149" s="0"/>
      <c r="AGX149" s="0"/>
      <c r="AGY149" s="0"/>
      <c r="AGZ149" s="0"/>
      <c r="AHA149" s="0"/>
      <c r="AHB149" s="0"/>
      <c r="AHC149" s="0"/>
      <c r="AHD149" s="0"/>
      <c r="AHE149" s="0"/>
      <c r="AHF149" s="0"/>
      <c r="AHG149" s="0"/>
      <c r="AHH149" s="0"/>
      <c r="AHI149" s="0"/>
      <c r="AHJ149" s="0"/>
      <c r="AHK149" s="0"/>
      <c r="AHL149" s="0"/>
      <c r="AHM149" s="0"/>
      <c r="AHN149" s="0"/>
      <c r="AHO149" s="0"/>
      <c r="AHP149" s="0"/>
      <c r="AHQ149" s="0"/>
      <c r="AHR149" s="0"/>
      <c r="AHS149" s="0"/>
      <c r="AHT149" s="0"/>
      <c r="AHU149" s="0"/>
      <c r="AHV149" s="0"/>
      <c r="AHW149" s="0"/>
      <c r="AHX149" s="0"/>
      <c r="AHY149" s="0"/>
      <c r="AHZ149" s="0"/>
      <c r="AIA149" s="0"/>
      <c r="AIB149" s="0"/>
      <c r="AIC149" s="0"/>
      <c r="AID149" s="0"/>
      <c r="AIE149" s="0"/>
      <c r="AIF149" s="0"/>
      <c r="AIG149" s="0"/>
      <c r="AIH149" s="0"/>
      <c r="AII149" s="0"/>
      <c r="AIJ149" s="0"/>
      <c r="AIK149" s="0"/>
      <c r="AIL149" s="0"/>
      <c r="AIM149" s="0"/>
      <c r="AIN149" s="0"/>
      <c r="AIO149" s="0"/>
      <c r="AIP149" s="0"/>
      <c r="AIQ149" s="0"/>
      <c r="AIR149" s="0"/>
      <c r="AIS149" s="0"/>
      <c r="AIT149" s="0"/>
      <c r="AIU149" s="0"/>
      <c r="AIV149" s="0"/>
      <c r="AIW149" s="0"/>
      <c r="AIX149" s="0"/>
      <c r="AIY149" s="0"/>
      <c r="AIZ149" s="0"/>
      <c r="AJA149" s="0"/>
      <c r="AJB149" s="0"/>
      <c r="AJC149" s="0"/>
      <c r="AJD149" s="0"/>
      <c r="AJE149" s="0"/>
      <c r="AJF149" s="0"/>
      <c r="AJG149" s="0"/>
      <c r="AJH149" s="0"/>
      <c r="AJI149" s="0"/>
      <c r="AJJ149" s="0"/>
      <c r="AJK149" s="0"/>
      <c r="AJL149" s="0"/>
      <c r="AJM149" s="0"/>
      <c r="AJN149" s="0"/>
      <c r="AJO149" s="0"/>
      <c r="AJP149" s="0"/>
      <c r="AJQ149" s="0"/>
      <c r="AJR149" s="0"/>
      <c r="AJS149" s="0"/>
      <c r="AJT149" s="0"/>
      <c r="AJU149" s="0"/>
      <c r="AJV149" s="0"/>
      <c r="AJW149" s="0"/>
      <c r="AJX149" s="0"/>
      <c r="AJY149" s="0"/>
      <c r="AJZ149" s="0"/>
      <c r="AKA149" s="0"/>
      <c r="AKB149" s="0"/>
      <c r="AKC149" s="0"/>
      <c r="AKD149" s="0"/>
      <c r="AKE149" s="0"/>
      <c r="AKF149" s="0"/>
      <c r="AKG149" s="0"/>
      <c r="AKH149" s="0"/>
      <c r="AKI149" s="0"/>
      <c r="AKJ149" s="0"/>
      <c r="AKK149" s="0"/>
      <c r="AKL149" s="0"/>
      <c r="AKM149" s="0"/>
      <c r="AKN149" s="0"/>
      <c r="AKO149" s="0"/>
      <c r="AKP149" s="0"/>
      <c r="AKQ149" s="0"/>
      <c r="AKR149" s="0"/>
      <c r="AKS149" s="0"/>
      <c r="AKT149" s="0"/>
      <c r="AKU149" s="0"/>
      <c r="AKV149" s="0"/>
      <c r="AKW149" s="0"/>
      <c r="AKX149" s="0"/>
      <c r="AKY149" s="0"/>
      <c r="AKZ149" s="0"/>
      <c r="ALA149" s="0"/>
      <c r="ALB149" s="0"/>
      <c r="ALC149" s="0"/>
      <c r="ALD149" s="0"/>
      <c r="ALE149" s="0"/>
      <c r="ALF149" s="0"/>
      <c r="ALG149" s="0"/>
      <c r="ALH149" s="0"/>
      <c r="ALI149" s="0"/>
      <c r="ALJ149" s="0"/>
      <c r="ALK149" s="0"/>
      <c r="ALL149" s="0"/>
      <c r="ALM149" s="0"/>
      <c r="ALN149" s="0"/>
      <c r="ALO149" s="0"/>
      <c r="ALP149" s="0"/>
      <c r="ALQ149" s="0"/>
      <c r="ALR149" s="0"/>
      <c r="ALS149" s="0"/>
      <c r="ALT149" s="0"/>
      <c r="ALU149" s="0"/>
      <c r="ALV149" s="0"/>
      <c r="ALW149" s="0"/>
      <c r="ALX149" s="0"/>
      <c r="ALY149" s="0"/>
      <c r="ALZ149" s="0"/>
      <c r="AMA149" s="0"/>
      <c r="AMB149" s="0"/>
      <c r="AMC149" s="0"/>
      <c r="AMD149" s="0"/>
      <c r="AME149" s="0"/>
      <c r="AMF149" s="0"/>
      <c r="AMG149" s="0"/>
      <c r="AMH149" s="0"/>
      <c r="AMI149" s="0"/>
      <c r="AMJ149" s="0"/>
    </row>
    <row r="150" s="407" customFormat="true" ht="19.5" hidden="false" customHeight="true" outlineLevel="0" collapsed="false">
      <c r="A150" s="398"/>
      <c r="B150" s="400"/>
      <c r="C150" s="401" t="s">
        <v>224</v>
      </c>
      <c r="D150" s="401"/>
      <c r="E150" s="402" t="n">
        <v>9</v>
      </c>
      <c r="F150" s="402"/>
      <c r="G150" s="401" t="s">
        <v>225</v>
      </c>
      <c r="H150" s="402" t="n">
        <v>7</v>
      </c>
      <c r="I150" s="402"/>
      <c r="J150" s="401" t="s">
        <v>226</v>
      </c>
      <c r="K150" s="402" t="n">
        <v>1</v>
      </c>
      <c r="L150" s="402"/>
      <c r="M150" s="401" t="s">
        <v>227</v>
      </c>
      <c r="N150" s="399"/>
      <c r="O150" s="403" t="s">
        <v>12</v>
      </c>
      <c r="P150" s="403"/>
      <c r="Q150" s="403"/>
      <c r="R150" s="404" t="str">
        <f aca="false">IF(H7="","",H7)</f>
        <v>○○ケアサービス</v>
      </c>
      <c r="S150" s="404"/>
      <c r="T150" s="404"/>
      <c r="U150" s="404"/>
      <c r="V150" s="404"/>
      <c r="W150" s="404"/>
      <c r="X150" s="404"/>
      <c r="Y150" s="404"/>
      <c r="Z150" s="404"/>
      <c r="AA150" s="404"/>
      <c r="AB150" s="404"/>
      <c r="AC150" s="404"/>
      <c r="AD150" s="404"/>
      <c r="AE150" s="404"/>
      <c r="AF150" s="404"/>
      <c r="AG150" s="404"/>
      <c r="AH150" s="404"/>
      <c r="AI150" s="404"/>
      <c r="AJ150" s="405"/>
      <c r="AK150" s="406"/>
      <c r="AL150" s="398"/>
      <c r="AM150" s="1"/>
    </row>
    <row r="151" customFormat="false" ht="19.9" hidden="false" customHeight="true" outlineLevel="0" collapsed="false">
      <c r="A151" s="71"/>
      <c r="B151" s="400"/>
      <c r="C151" s="408"/>
      <c r="D151" s="401"/>
      <c r="E151" s="401"/>
      <c r="F151" s="401"/>
      <c r="G151" s="401"/>
      <c r="H151" s="401"/>
      <c r="I151" s="401"/>
      <c r="J151" s="401"/>
      <c r="K151" s="401"/>
      <c r="L151" s="401"/>
      <c r="M151" s="401"/>
      <c r="N151" s="401"/>
      <c r="O151" s="409" t="s">
        <v>228</v>
      </c>
      <c r="P151" s="409"/>
      <c r="Q151" s="409"/>
      <c r="R151" s="410" t="s">
        <v>25</v>
      </c>
      <c r="S151" s="410"/>
      <c r="T151" s="411" t="str">
        <f aca="false">IF(基本情報入力シート!M27="", "", 基本情報入力シート!M27)</f>
        <v>代表取締役</v>
      </c>
      <c r="U151" s="411"/>
      <c r="V151" s="411"/>
      <c r="W151" s="411"/>
      <c r="X151" s="411"/>
      <c r="Y151" s="412" t="s">
        <v>27</v>
      </c>
      <c r="Z151" s="412"/>
      <c r="AA151" s="411" t="str">
        <f aca="false">IF(基本情報入力シート!M28="", "", 基本情報入力シート!M28)</f>
        <v>厚労　花子</v>
      </c>
      <c r="AB151" s="411"/>
      <c r="AC151" s="411"/>
      <c r="AD151" s="411"/>
      <c r="AE151" s="411"/>
      <c r="AF151" s="411"/>
      <c r="AG151" s="411"/>
      <c r="AH151" s="411"/>
      <c r="AI151" s="411"/>
      <c r="AJ151" s="408"/>
      <c r="AK151" s="413"/>
      <c r="AL151" s="398"/>
    </row>
    <row r="152" customFormat="false" ht="7.5" hidden="false" customHeight="true" outlineLevel="0" collapsed="false">
      <c r="A152" s="71"/>
      <c r="B152" s="414"/>
      <c r="C152" s="415"/>
      <c r="D152" s="416"/>
      <c r="E152" s="416"/>
      <c r="F152" s="416"/>
      <c r="G152" s="416"/>
      <c r="H152" s="416"/>
      <c r="I152" s="416"/>
      <c r="J152" s="416"/>
      <c r="K152" s="416"/>
      <c r="L152" s="416"/>
      <c r="M152" s="416"/>
      <c r="N152" s="416"/>
      <c r="O152" s="416"/>
      <c r="P152" s="416"/>
      <c r="Q152" s="416"/>
      <c r="R152" s="416"/>
      <c r="S152" s="416"/>
      <c r="T152" s="416"/>
      <c r="U152" s="416"/>
      <c r="V152" s="416"/>
      <c r="W152" s="416"/>
      <c r="X152" s="416"/>
      <c r="Y152" s="416"/>
      <c r="Z152" s="416"/>
      <c r="AA152" s="416"/>
      <c r="AB152" s="416"/>
      <c r="AC152" s="416"/>
      <c r="AD152" s="416"/>
      <c r="AE152" s="416"/>
      <c r="AF152" s="416"/>
      <c r="AG152" s="416"/>
      <c r="AH152" s="416"/>
      <c r="AI152" s="416"/>
      <c r="AJ152" s="416"/>
      <c r="AK152" s="417"/>
      <c r="AL152" s="418"/>
    </row>
    <row r="153" customFormat="false" ht="7.5" hidden="false" customHeight="true" outlineLevel="0" collapsed="false">
      <c r="A153" s="71"/>
      <c r="B153" s="72"/>
      <c r="C153" s="401"/>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1"/>
    </row>
    <row r="154" customFormat="false" ht="14.25" hidden="false" customHeight="false" outlineLevel="0" collapsed="false">
      <c r="A154" s="71"/>
      <c r="B154" s="419" t="s">
        <v>229</v>
      </c>
      <c r="C154" s="420"/>
      <c r="D154" s="78"/>
      <c r="E154" s="78"/>
      <c r="F154" s="77" t="s">
        <v>230</v>
      </c>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row>
    <row r="155" customFormat="false" ht="13.5" hidden="false" customHeight="false" outlineLevel="0" collapsed="false">
      <c r="A155" s="71"/>
      <c r="B155" s="421" t="s">
        <v>94</v>
      </c>
      <c r="C155" s="158" t="s">
        <v>231</v>
      </c>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row>
    <row r="156" customFormat="false" ht="13.5" hidden="false" customHeight="false" outlineLevel="0" collapsed="false">
      <c r="A156" s="71"/>
      <c r="B156" s="389" t="s">
        <v>219</v>
      </c>
      <c r="C156" s="158" t="s">
        <v>232</v>
      </c>
      <c r="D156" s="158"/>
      <c r="E156" s="158"/>
      <c r="F156" s="158"/>
      <c r="G156" s="158"/>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71"/>
    </row>
    <row r="157" customFormat="false" ht="12.6" hidden="false" customHeight="true" outlineLevel="0" collapsed="false">
      <c r="A157" s="71"/>
      <c r="B157" s="77"/>
      <c r="C157" s="420"/>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row>
    <row r="158" customFormat="false" ht="13.5" hidden="false" customHeight="false" outlineLevel="0" collapsed="false">
      <c r="A158" s="71"/>
      <c r="B158" s="422" t="s">
        <v>83</v>
      </c>
      <c r="C158" s="422"/>
      <c r="D158" s="422"/>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c r="AA158" s="422"/>
      <c r="AB158" s="422"/>
      <c r="AC158" s="422"/>
      <c r="AD158" s="422"/>
      <c r="AE158" s="422"/>
      <c r="AF158" s="422"/>
      <c r="AG158" s="422"/>
      <c r="AH158" s="422"/>
      <c r="AI158" s="422"/>
      <c r="AJ158" s="422"/>
      <c r="AK158" s="422"/>
      <c r="AL158" s="71"/>
    </row>
    <row r="159" customFormat="false" ht="15" hidden="false" customHeight="true" outlineLevel="0" collapsed="false">
      <c r="A159" s="71"/>
      <c r="B159" s="423" t="s">
        <v>233</v>
      </c>
      <c r="C159" s="424" t="s">
        <v>234</v>
      </c>
      <c r="D159" s="424"/>
      <c r="E159" s="424"/>
      <c r="F159" s="424"/>
      <c r="G159" s="424"/>
      <c r="H159" s="424"/>
      <c r="I159" s="424"/>
      <c r="J159" s="424"/>
      <c r="K159" s="424"/>
      <c r="L159" s="424"/>
      <c r="M159" s="424"/>
      <c r="N159" s="424"/>
      <c r="O159" s="424"/>
      <c r="P159" s="424"/>
      <c r="Q159" s="424"/>
      <c r="R159" s="424"/>
      <c r="S159" s="424"/>
      <c r="T159" s="424"/>
      <c r="U159" s="424"/>
      <c r="V159" s="424"/>
      <c r="W159" s="424"/>
      <c r="X159" s="424"/>
      <c r="Y159" s="424"/>
      <c r="Z159" s="424"/>
      <c r="AA159" s="424"/>
      <c r="AB159" s="424"/>
      <c r="AC159" s="424"/>
      <c r="AD159" s="424"/>
      <c r="AE159" s="424"/>
      <c r="AF159" s="424"/>
      <c r="AG159" s="424"/>
      <c r="AH159" s="424"/>
      <c r="AI159" s="424"/>
      <c r="AJ159" s="424"/>
      <c r="AK159" s="425" t="str">
        <f aca="false">AE18</f>
        <v>○</v>
      </c>
      <c r="AL159" s="71"/>
    </row>
    <row r="160" customFormat="false" ht="15" hidden="false" customHeight="true" outlineLevel="0" collapsed="false">
      <c r="A160" s="71"/>
      <c r="B160" s="426" t="s">
        <v>235</v>
      </c>
      <c r="C160" s="427" t="s">
        <v>236</v>
      </c>
      <c r="D160" s="427"/>
      <c r="E160" s="427"/>
      <c r="F160" s="427"/>
      <c r="G160" s="427"/>
      <c r="H160" s="427"/>
      <c r="I160" s="427"/>
      <c r="J160" s="427"/>
      <c r="K160" s="427"/>
      <c r="L160" s="427"/>
      <c r="M160" s="427"/>
      <c r="N160" s="427"/>
      <c r="O160" s="427"/>
      <c r="P160" s="427"/>
      <c r="Q160" s="427"/>
      <c r="R160" s="427"/>
      <c r="S160" s="427"/>
      <c r="T160" s="427"/>
      <c r="U160" s="427"/>
      <c r="V160" s="427"/>
      <c r="W160" s="427"/>
      <c r="X160" s="427"/>
      <c r="Y160" s="427"/>
      <c r="Z160" s="427"/>
      <c r="AA160" s="427"/>
      <c r="AB160" s="427"/>
      <c r="AC160" s="427"/>
      <c r="AD160" s="427"/>
      <c r="AE160" s="427"/>
      <c r="AF160" s="427"/>
      <c r="AG160" s="427"/>
      <c r="AH160" s="427"/>
      <c r="AI160" s="427"/>
      <c r="AJ160" s="427"/>
      <c r="AK160" s="425" t="str">
        <f aca="false">Y24</f>
        <v>○</v>
      </c>
      <c r="AL160" s="71"/>
    </row>
    <row r="161" customFormat="false" ht="15" hidden="false" customHeight="true" outlineLevel="0" collapsed="false">
      <c r="A161" s="71"/>
      <c r="B161" s="428" t="s">
        <v>237</v>
      </c>
      <c r="C161" s="285" t="s">
        <v>238</v>
      </c>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425" t="str">
        <f aca="false">AE41</f>
        <v>○</v>
      </c>
      <c r="AL161" s="71"/>
    </row>
    <row r="162" customFormat="false" ht="12" hidden="false" customHeight="true" outlineLevel="0" collapsed="false">
      <c r="A162" s="71"/>
      <c r="B162" s="71"/>
      <c r="C162" s="71"/>
      <c r="D162" s="71"/>
      <c r="E162" s="71"/>
      <c r="F162" s="71"/>
      <c r="G162" s="71"/>
      <c r="H162" s="71"/>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row>
    <row r="163" customFormat="false" ht="13.9" hidden="false" customHeight="true" outlineLevel="0" collapsed="false">
      <c r="A163" s="71"/>
      <c r="B163" s="422" t="s">
        <v>121</v>
      </c>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c r="AA163" s="422"/>
      <c r="AB163" s="422"/>
      <c r="AC163" s="422"/>
      <c r="AD163" s="422"/>
      <c r="AE163" s="422"/>
      <c r="AF163" s="422"/>
      <c r="AG163" s="422"/>
      <c r="AH163" s="422"/>
      <c r="AI163" s="422"/>
      <c r="AJ163" s="422"/>
      <c r="AK163" s="422"/>
      <c r="AL163" s="71"/>
    </row>
    <row r="164" customFormat="false" ht="15" hidden="false" customHeight="true" outlineLevel="0" collapsed="false">
      <c r="A164" s="71"/>
      <c r="B164" s="429" t="s">
        <v>233</v>
      </c>
      <c r="C164" s="430" t="s">
        <v>239</v>
      </c>
      <c r="D164" s="430"/>
      <c r="E164" s="430"/>
      <c r="F164" s="430"/>
      <c r="G164" s="430"/>
      <c r="H164" s="430"/>
      <c r="I164" s="430"/>
      <c r="J164" s="427" t="s">
        <v>240</v>
      </c>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c r="AI164" s="427"/>
      <c r="AJ164" s="427"/>
      <c r="AK164" s="425" t="str">
        <f aca="false">IF(H7="", "", IF(AND(AA52="○", AK50="○"), "○", "×"))</f>
        <v>○</v>
      </c>
      <c r="AL164" s="71"/>
    </row>
    <row r="165" customFormat="false" ht="15" hidden="false" customHeight="true" outlineLevel="0" collapsed="false">
      <c r="A165" s="71"/>
      <c r="B165" s="429" t="s">
        <v>235</v>
      </c>
      <c r="C165" s="431" t="s">
        <v>241</v>
      </c>
      <c r="D165" s="431"/>
      <c r="E165" s="431"/>
      <c r="F165" s="431"/>
      <c r="G165" s="431"/>
      <c r="H165" s="431"/>
      <c r="I165" s="431"/>
      <c r="J165" s="432" t="s">
        <v>242</v>
      </c>
      <c r="K165" s="432"/>
      <c r="L165" s="432"/>
      <c r="M165" s="432"/>
      <c r="N165" s="432"/>
      <c r="O165" s="432"/>
      <c r="P165" s="432"/>
      <c r="Q165" s="432"/>
      <c r="R165" s="432"/>
      <c r="S165" s="432"/>
      <c r="T165" s="432"/>
      <c r="U165" s="432"/>
      <c r="V165" s="432"/>
      <c r="W165" s="432"/>
      <c r="X165" s="432"/>
      <c r="Y165" s="432"/>
      <c r="Z165" s="432"/>
      <c r="AA165" s="432"/>
      <c r="AB165" s="432"/>
      <c r="AC165" s="432"/>
      <c r="AD165" s="432"/>
      <c r="AE165" s="432"/>
      <c r="AF165" s="432"/>
      <c r="AG165" s="432"/>
      <c r="AH165" s="432"/>
      <c r="AI165" s="432"/>
      <c r="AJ165" s="432"/>
      <c r="AK165" s="425" t="str">
        <f aca="false">IF(H7="", "", IF(AM56=1, "", IF(AND(T60="○", T66="○"), "○", "×")))</f>
        <v>
        </v>
      </c>
      <c r="AL165" s="71"/>
    </row>
    <row r="166" customFormat="false" ht="15" hidden="false" customHeight="true" outlineLevel="0" collapsed="false">
      <c r="A166" s="71"/>
      <c r="B166" s="429" t="s">
        <v>237</v>
      </c>
      <c r="C166" s="431" t="s">
        <v>243</v>
      </c>
      <c r="D166" s="431"/>
      <c r="E166" s="431"/>
      <c r="F166" s="431"/>
      <c r="G166" s="431"/>
      <c r="H166" s="431"/>
      <c r="I166" s="431"/>
      <c r="J166" s="432" t="s">
        <v>244</v>
      </c>
      <c r="K166" s="432"/>
      <c r="L166" s="432"/>
      <c r="M166" s="432"/>
      <c r="N166" s="432"/>
      <c r="O166" s="432"/>
      <c r="P166" s="432"/>
      <c r="Q166" s="432"/>
      <c r="R166" s="432"/>
      <c r="S166" s="432"/>
      <c r="T166" s="432"/>
      <c r="U166" s="432"/>
      <c r="V166" s="432"/>
      <c r="W166" s="432"/>
      <c r="X166" s="432"/>
      <c r="Y166" s="432"/>
      <c r="Z166" s="432"/>
      <c r="AA166" s="432"/>
      <c r="AB166" s="432"/>
      <c r="AC166" s="432"/>
      <c r="AD166" s="432"/>
      <c r="AE166" s="432"/>
      <c r="AF166" s="432"/>
      <c r="AG166" s="432"/>
      <c r="AH166" s="432"/>
      <c r="AI166" s="432"/>
      <c r="AJ166" s="432"/>
      <c r="AK166" s="425" t="str">
        <f aca="false">S78</f>
        <v>○</v>
      </c>
      <c r="AL166" s="71"/>
    </row>
    <row r="167" customFormat="false" ht="30" hidden="false" customHeight="true" outlineLevel="0" collapsed="false">
      <c r="A167" s="71"/>
      <c r="B167" s="429" t="s">
        <v>245</v>
      </c>
      <c r="C167" s="431" t="s">
        <v>246</v>
      </c>
      <c r="D167" s="431"/>
      <c r="E167" s="431"/>
      <c r="F167" s="431"/>
      <c r="G167" s="431"/>
      <c r="H167" s="431"/>
      <c r="I167" s="431"/>
      <c r="J167" s="432" t="s">
        <v>247</v>
      </c>
      <c r="K167" s="432"/>
      <c r="L167" s="432"/>
      <c r="M167" s="432"/>
      <c r="N167" s="432"/>
      <c r="O167" s="432"/>
      <c r="P167" s="432"/>
      <c r="Q167" s="432"/>
      <c r="R167" s="432"/>
      <c r="S167" s="432"/>
      <c r="T167" s="432"/>
      <c r="U167" s="432"/>
      <c r="V167" s="432"/>
      <c r="W167" s="432"/>
      <c r="X167" s="432"/>
      <c r="Y167" s="432"/>
      <c r="Z167" s="432"/>
      <c r="AA167" s="432"/>
      <c r="AB167" s="432"/>
      <c r="AC167" s="432"/>
      <c r="AD167" s="432"/>
      <c r="AE167" s="432"/>
      <c r="AF167" s="432"/>
      <c r="AG167" s="432"/>
      <c r="AH167" s="432"/>
      <c r="AI167" s="432"/>
      <c r="AJ167" s="432"/>
      <c r="AK167" s="425" t="str">
        <f aca="false">IF(AND(S87="", S88=""), "", IF(OR(AND(S87="○", S88="○"), AND(OR(S87="×", S88="×"), AK90="○"), AND(S87="○", S88=""), AND(S87="", S88="○")), "○", "×"))</f>
        <v>○</v>
      </c>
      <c r="AL167" s="71"/>
    </row>
    <row r="168" customFormat="false" ht="17.45" hidden="false" customHeight="true" outlineLevel="0" collapsed="false">
      <c r="A168" s="71"/>
      <c r="B168" s="433" t="s">
        <v>248</v>
      </c>
      <c r="C168" s="431" t="s">
        <v>249</v>
      </c>
      <c r="D168" s="431"/>
      <c r="E168" s="431"/>
      <c r="F168" s="431"/>
      <c r="G168" s="431"/>
      <c r="H168" s="431"/>
      <c r="I168" s="431"/>
      <c r="J168" s="432" t="s">
        <v>250</v>
      </c>
      <c r="K168" s="432"/>
      <c r="L168" s="432"/>
      <c r="M168" s="432"/>
      <c r="N168" s="432"/>
      <c r="O168" s="432"/>
      <c r="P168" s="432"/>
      <c r="Q168" s="432"/>
      <c r="R168" s="432"/>
      <c r="S168" s="432"/>
      <c r="T168" s="432"/>
      <c r="U168" s="432"/>
      <c r="V168" s="432"/>
      <c r="W168" s="432"/>
      <c r="X168" s="432"/>
      <c r="Y168" s="432"/>
      <c r="Z168" s="432"/>
      <c r="AA168" s="432"/>
      <c r="AB168" s="432"/>
      <c r="AC168" s="432"/>
      <c r="AD168" s="432"/>
      <c r="AE168" s="432"/>
      <c r="AF168" s="432"/>
      <c r="AG168" s="432"/>
      <c r="AH168" s="432"/>
      <c r="AI168" s="432"/>
      <c r="AJ168" s="432"/>
      <c r="AK168" s="434" t="str">
        <f aca="false">IF(H6="", "", IF(OR(AK99="○",AM98=1), "○", "×"))</f>
        <v>○</v>
      </c>
      <c r="AL168" s="71"/>
    </row>
    <row r="169" customFormat="false" ht="15" hidden="false" customHeight="true" outlineLevel="0" collapsed="false">
      <c r="A169" s="71"/>
      <c r="B169" s="435" t="s">
        <v>251</v>
      </c>
      <c r="C169" s="436" t="s">
        <v>252</v>
      </c>
      <c r="D169" s="436"/>
      <c r="E169" s="436"/>
      <c r="F169" s="436"/>
      <c r="G169" s="436"/>
      <c r="H169" s="436"/>
      <c r="I169" s="436"/>
      <c r="J169" s="437" t="s">
        <v>253</v>
      </c>
      <c r="K169" s="437"/>
      <c r="L169" s="437"/>
      <c r="M169" s="437"/>
      <c r="N169" s="437"/>
      <c r="O169" s="437"/>
      <c r="P169" s="437"/>
      <c r="Q169" s="437"/>
      <c r="R169" s="437"/>
      <c r="S169" s="437"/>
      <c r="T169" s="437"/>
      <c r="U169" s="437"/>
      <c r="V169" s="437"/>
      <c r="W169" s="437"/>
      <c r="X169" s="437"/>
      <c r="Y169" s="437"/>
      <c r="Z169" s="437"/>
      <c r="AA169" s="437"/>
      <c r="AB169" s="437"/>
      <c r="AC169" s="437"/>
      <c r="AD169" s="437"/>
      <c r="AE169" s="437"/>
      <c r="AF169" s="437"/>
      <c r="AG169" s="437"/>
      <c r="AH169" s="437"/>
      <c r="AI169" s="437"/>
      <c r="AJ169" s="437"/>
      <c r="AK169" s="434" t="str">
        <f aca="false">IF(H7="", "", AK140)</f>
        <v>○</v>
      </c>
      <c r="AL169" s="71"/>
    </row>
    <row r="170" customFormat="false" ht="13.5" hidden="false" customHeight="false" outlineLevel="0" collapsed="false">
      <c r="B170" s="174"/>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c r="AA170" s="174"/>
      <c r="AB170" s="174"/>
      <c r="AC170" s="174"/>
      <c r="AD170" s="174"/>
      <c r="AE170" s="174"/>
      <c r="AF170" s="174"/>
      <c r="AG170" s="174"/>
      <c r="AH170" s="174"/>
      <c r="AI170" s="174"/>
      <c r="AJ170" s="174"/>
      <c r="AK170" s="174"/>
    </row>
  </sheetData>
  <sheetProtection sheet="true" objects="true" scenarios="true"/>
  <mergeCells count="201">
    <mergeCell ref="Z1:AC1"/>
    <mergeCell ref="AD1:AK1"/>
    <mergeCell ref="B3:AL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AE18:AE19"/>
    <mergeCell ref="AQ18:BE18"/>
    <mergeCell ref="C19:V19"/>
    <mergeCell ref="W19:AB19"/>
    <mergeCell ref="C21:AK21"/>
    <mergeCell ref="C24:P24"/>
    <mergeCell ref="Q24:V24"/>
    <mergeCell ref="Y24:Y28"/>
    <mergeCell ref="AQ24:BE28"/>
    <mergeCell ref="B25:B26"/>
    <mergeCell ref="C25:P25"/>
    <mergeCell ref="Q25:V25"/>
    <mergeCell ref="C26:P26"/>
    <mergeCell ref="Q26:V26"/>
    <mergeCell ref="C27:P27"/>
    <mergeCell ref="Q27:V27"/>
    <mergeCell ref="C28:P28"/>
    <mergeCell ref="Q28:V28"/>
    <mergeCell ref="B29:B33"/>
    <mergeCell ref="C29:P29"/>
    <mergeCell ref="Q29:V29"/>
    <mergeCell ref="C30:P30"/>
    <mergeCell ref="Q30:V30"/>
    <mergeCell ref="C31:P31"/>
    <mergeCell ref="Q31:V31"/>
    <mergeCell ref="C32:P32"/>
    <mergeCell ref="Q32:V32"/>
    <mergeCell ref="C33:P33"/>
    <mergeCell ref="Q33:V33"/>
    <mergeCell ref="C36:AK36"/>
    <mergeCell ref="C37:AK37"/>
    <mergeCell ref="C38:AK38"/>
    <mergeCell ref="C39:AK39"/>
    <mergeCell ref="B40:AK40"/>
    <mergeCell ref="C41:V41"/>
    <mergeCell ref="W41:AB41"/>
    <mergeCell ref="B43:AK43"/>
    <mergeCell ref="C44:AK44"/>
    <mergeCell ref="B45:E45"/>
    <mergeCell ref="F45:AK45"/>
    <mergeCell ref="AQ45:BE46"/>
    <mergeCell ref="B46:E46"/>
    <mergeCell ref="F46:AK46"/>
    <mergeCell ref="B48:AK48"/>
    <mergeCell ref="B49:AK49"/>
    <mergeCell ref="B50:AJ50"/>
    <mergeCell ref="B51:S51"/>
    <mergeCell ref="T51:X51"/>
    <mergeCell ref="B52:S52"/>
    <mergeCell ref="T52:X52"/>
    <mergeCell ref="B56:C56"/>
    <mergeCell ref="D56:AK56"/>
    <mergeCell ref="C59:T59"/>
    <mergeCell ref="C60:D60"/>
    <mergeCell ref="E60:R60"/>
    <mergeCell ref="C65:R65"/>
    <mergeCell ref="C66:D66"/>
    <mergeCell ref="E66:R66"/>
    <mergeCell ref="B67:B71"/>
    <mergeCell ref="D67:AK67"/>
    <mergeCell ref="C68:C71"/>
    <mergeCell ref="D68:G71"/>
    <mergeCell ref="H68:H69"/>
    <mergeCell ref="I68:I69"/>
    <mergeCell ref="J68:AK68"/>
    <mergeCell ref="J69:AK69"/>
    <mergeCell ref="AQ69:BE69"/>
    <mergeCell ref="H70:H71"/>
    <mergeCell ref="I70:I71"/>
    <mergeCell ref="S70:AK70"/>
    <mergeCell ref="J71:AK71"/>
    <mergeCell ref="AQ71:BE71"/>
    <mergeCell ref="C76:AK76"/>
    <mergeCell ref="B78:C78"/>
    <mergeCell ref="D78:Q78"/>
    <mergeCell ref="C79:AK79"/>
    <mergeCell ref="B80:B82"/>
    <mergeCell ref="C80:F82"/>
    <mergeCell ref="I80:AK80"/>
    <mergeCell ref="I81:AK81"/>
    <mergeCell ref="I82:AK82"/>
    <mergeCell ref="C83:AK83"/>
    <mergeCell ref="B85:AK85"/>
    <mergeCell ref="B87:Q87"/>
    <mergeCell ref="T87:AF87"/>
    <mergeCell ref="B88:Q88"/>
    <mergeCell ref="T88:AF88"/>
    <mergeCell ref="AQ91:BE91"/>
    <mergeCell ref="D94:AI94"/>
    <mergeCell ref="G95:AJ95"/>
    <mergeCell ref="AQ95:BE95"/>
    <mergeCell ref="C98:AK98"/>
    <mergeCell ref="B99:AJ99"/>
    <mergeCell ref="AI101:AK101"/>
    <mergeCell ref="C102:AK102"/>
    <mergeCell ref="AI104:AK104"/>
    <mergeCell ref="C105:AK105"/>
    <mergeCell ref="B107:E107"/>
    <mergeCell ref="F107:AK107"/>
    <mergeCell ref="B108:E111"/>
    <mergeCell ref="G108:AK108"/>
    <mergeCell ref="AN108:AN111"/>
    <mergeCell ref="AQ108:BE111"/>
    <mergeCell ref="G109:AJ109"/>
    <mergeCell ref="G110:AK110"/>
    <mergeCell ref="G111:AJ111"/>
    <mergeCell ref="B112:E115"/>
    <mergeCell ref="G112:AK112"/>
    <mergeCell ref="AN112:AN115"/>
    <mergeCell ref="AQ112:BE115"/>
    <mergeCell ref="G113:AJ113"/>
    <mergeCell ref="G114:AJ114"/>
    <mergeCell ref="G115:AK115"/>
    <mergeCell ref="B116:E119"/>
    <mergeCell ref="G116:AJ116"/>
    <mergeCell ref="AN116:AN119"/>
    <mergeCell ref="AQ116:BE119"/>
    <mergeCell ref="G117:AK117"/>
    <mergeCell ref="G118:AK118"/>
    <mergeCell ref="G119:AK119"/>
    <mergeCell ref="B120:E123"/>
    <mergeCell ref="G120:AK120"/>
    <mergeCell ref="AN120:AN123"/>
    <mergeCell ref="AQ120:BE123"/>
    <mergeCell ref="G121:AK121"/>
    <mergeCell ref="G122:AK122"/>
    <mergeCell ref="G123:AK123"/>
    <mergeCell ref="B124:E132"/>
    <mergeCell ref="G124:AK124"/>
    <mergeCell ref="AN124:AN132"/>
    <mergeCell ref="AQ124:BE124"/>
    <mergeCell ref="G125:AJ125"/>
    <mergeCell ref="AQ125:BE131"/>
    <mergeCell ref="G126:AK126"/>
    <mergeCell ref="G127:AJ127"/>
    <mergeCell ref="G128:AK128"/>
    <mergeCell ref="G129:AK129"/>
    <mergeCell ref="G130:AK130"/>
    <mergeCell ref="G131:AK131"/>
    <mergeCell ref="G132:AK132"/>
    <mergeCell ref="B133:E136"/>
    <mergeCell ref="G133:AK133"/>
    <mergeCell ref="AN133:AN136"/>
    <mergeCell ref="AQ133:BE136"/>
    <mergeCell ref="G134:AJ134"/>
    <mergeCell ref="G135:AJ135"/>
    <mergeCell ref="G136:AJ136"/>
    <mergeCell ref="B140:AJ140"/>
    <mergeCell ref="B143:AK143"/>
    <mergeCell ref="C145:AK145"/>
    <mergeCell ref="C148:AJ148"/>
    <mergeCell ref="E150:F150"/>
    <mergeCell ref="H150:I150"/>
    <mergeCell ref="K150:L150"/>
    <mergeCell ref="O150:Q150"/>
    <mergeCell ref="R150:AI150"/>
    <mergeCell ref="O151:Q151"/>
    <mergeCell ref="R151:S151"/>
    <mergeCell ref="T151:X151"/>
    <mergeCell ref="Y151:Z151"/>
    <mergeCell ref="AA151:AI151"/>
    <mergeCell ref="B158:AK158"/>
    <mergeCell ref="C159:AJ159"/>
    <mergeCell ref="C160:AJ160"/>
    <mergeCell ref="C161:AJ161"/>
    <mergeCell ref="B163:AK163"/>
    <mergeCell ref="C164:I164"/>
    <mergeCell ref="J164:AJ164"/>
    <mergeCell ref="C165:I165"/>
    <mergeCell ref="J165:AJ165"/>
    <mergeCell ref="C166:I166"/>
    <mergeCell ref="J166:AJ166"/>
    <mergeCell ref="C167:I167"/>
    <mergeCell ref="J167:AJ167"/>
    <mergeCell ref="C168:I168"/>
    <mergeCell ref="J168:AJ168"/>
    <mergeCell ref="C169:I169"/>
    <mergeCell ref="J169:AJ169"/>
  </mergeCells>
  <conditionalFormatting sqref="B139:AJ139">
    <cfRule type="expression" priority="2" aboveAverage="0" equalAverage="0" bottom="0" percent="0" rank="0" text="" dxfId="0">
      <formula>AND($C$63=0,#REF!&lt;&gt;"")</formula>
    </cfRule>
  </conditionalFormatting>
  <conditionalFormatting sqref="B45:AK46">
    <cfRule type="expression" priority="3" aboveAverage="0" equalAverage="0" bottom="0" percent="0" rank="0" text="" dxfId="1">
      <formula>OR(AND($Q$33="", $H$7&lt;&gt;""), AND($Q$33=0, $H$7&lt;&gt;""))</formula>
    </cfRule>
  </conditionalFormatting>
  <conditionalFormatting sqref="B50:AK50,B99:AK99">
    <cfRule type="expression" priority="4" aboveAverage="0" equalAverage="0" bottom="0" percent="0" rank="0" text="" dxfId="2">
      <formula>$AK$60="○"</formula>
    </cfRule>
  </conditionalFormatting>
  <conditionalFormatting sqref="B59:AK73">
    <cfRule type="expression" priority="5" aboveAverage="0" equalAverage="0" bottom="0" percent="0" rank="0" text="" dxfId="3">
      <formula>$AM$56=1</formula>
    </cfRule>
  </conditionalFormatting>
  <conditionalFormatting sqref="B78:AK83">
    <cfRule type="expression" priority="6" aboveAverage="0" equalAverage="0" bottom="0" percent="0" rank="0" text="" dxfId="4">
      <formula>$AM$76=1</formula>
    </cfRule>
  </conditionalFormatting>
  <conditionalFormatting sqref="B99:AK99,B50:AK50">
    <cfRule type="expression" priority="7" aboveAverage="0" equalAverage="0" bottom="0" percent="0" rank="0" text="" dxfId="5">
      <formula>$BA$2="補助金様式を都道府県に提出"</formula>
    </cfRule>
  </conditionalFormatting>
  <conditionalFormatting sqref="B99:AK136">
    <cfRule type="expression" priority="8" aboveAverage="0" equalAverage="0" bottom="0" percent="0" rank="0" text="" dxfId="6">
      <formula>$AM$98=1</formula>
    </cfRule>
  </conditionalFormatting>
  <conditionalFormatting sqref="B138:AK138">
    <cfRule type="expression" priority="9" aboveAverage="0" equalAverage="0" bottom="0" percent="0" rank="0" text="" dxfId="7">
      <formula>#REF!&lt;&gt;""</formula>
    </cfRule>
  </conditionalFormatting>
  <conditionalFormatting sqref="B140:AK140">
    <cfRule type="expression" priority="10" aboveAverage="0" equalAverage="0" bottom="0" percent="0" rank="0" text="" dxfId="8">
      <formula>$BA$2="補助金様式を都道府県に提出"</formula>
    </cfRule>
    <cfRule type="expression" priority="11" aboveAverage="0" equalAverage="0" bottom="0" percent="0" rank="0" text="" dxfId="9">
      <formula>$AK$60="○"</formula>
    </cfRule>
  </conditionalFormatting>
  <conditionalFormatting sqref="S87">
    <cfRule type="expression" priority="12" aboveAverage="0" equalAverage="0" bottom="0" percent="0" rank="0" text="" dxfId="10">
      <formula>$S$87="○"</formula>
    </cfRule>
  </conditionalFormatting>
  <conditionalFormatting sqref="S88">
    <cfRule type="expression" priority="13" aboveAverage="0" equalAverage="0" bottom="0" percent="0" rank="0" text="" dxfId="11">
      <formula>$S$88="○"</formula>
    </cfRule>
  </conditionalFormatting>
  <conditionalFormatting sqref="AK90">
    <cfRule type="expression" priority="14" aboveAverage="0" equalAverage="0" bottom="0" percent="0" rank="0" text="" dxfId="12">
      <formula>$AM$90=1</formula>
    </cfRule>
  </conditionalFormatting>
  <conditionalFormatting sqref="AK159:AK161,AK164:AK169">
    <cfRule type="expression" priority="15" aboveAverage="0" equalAverage="0" bottom="0" percent="0" rank="0" text="" dxfId="13">
      <formula>AND(AK159="", $H$7&lt;&gt;"")</formula>
    </cfRule>
  </conditionalFormatting>
  <conditionalFormatting sqref="AO107:AZ107">
    <cfRule type="expression" priority="16" aboveAverage="0" equalAverage="0" bottom="0" percent="0" rank="0" text="" dxfId="14">
      <formula>OR(#REF!="該当",AND(#REF!="該当",#REF!="○"))</formula>
    </cfRule>
  </conditionalFormatting>
  <conditionalFormatting sqref="AQ18:BE18">
    <cfRule type="expression" priority="17" aboveAverage="0" equalAverage="0" bottom="0" percent="0" rank="0" text="" dxfId="15">
      <formula>$AE$18="○"</formula>
    </cfRule>
    <cfRule type="expression" priority="18" aboveAverage="0" equalAverage="0" bottom="0" percent="0" rank="0" text="" dxfId="16">
      <formula>AND(#REF!&lt;&gt;"×",$AE$18="○")</formula>
    </cfRule>
  </conditionalFormatting>
  <conditionalFormatting sqref="AQ24:BE28">
    <cfRule type="expression" priority="19" aboveAverage="0" equalAverage="0" bottom="0" percent="0" rank="0" text="" dxfId="17">
      <formula>$Y$24="○"</formula>
    </cfRule>
  </conditionalFormatting>
  <conditionalFormatting sqref="AQ45:BE46">
    <cfRule type="expression" priority="20" aboveAverage="0" equalAverage="0" bottom="0" percent="0" rank="0" text="" dxfId="18">
      <formula>OR($Q$33="", AND($Q$33&lt;&gt;"", $F$45&lt;&gt;"", $F$46&lt;&gt;""))</formula>
    </cfRule>
  </conditionalFormatting>
  <conditionalFormatting sqref="AQ69:BE69">
    <cfRule type="expression" priority="21" aboveAverage="0" equalAverage="0" bottom="0" percent="0" rank="0" text="" dxfId="19">
      <formula>OR(AND($AM$66=0,$J$69=""),AND($AN$66=1,$J$69&lt;&gt;""))</formula>
    </cfRule>
  </conditionalFormatting>
  <conditionalFormatting sqref="AQ71:BE71">
    <cfRule type="expression" priority="22" aboveAverage="0" equalAverage="0" bottom="0" percent="0" rank="0" text="" dxfId="20">
      <formula>OR(AND($AO$67=0,$J$71=""),AND($AO$67=1,$J$71&lt;&gt;""))</formula>
    </cfRule>
  </conditionalFormatting>
  <conditionalFormatting sqref="AQ91:BE91">
    <cfRule type="expression" priority="23" aboveAverage="0" equalAverage="0" bottom="0" percent="0" rank="0" text="" dxfId="21">
      <formula>OR($AK$90="○", $AK$90="")</formula>
    </cfRule>
  </conditionalFormatting>
  <conditionalFormatting sqref="AQ95:BE95">
    <cfRule type="expression" priority="24" aboveAverage="0" equalAverage="0" bottom="0" percent="0" rank="0" text="" dxfId="22">
      <formula>OR($AM$95=0, AND($AM$95=1, $G$95&lt;&gt;""))</formula>
    </cfRule>
  </conditionalFormatting>
  <conditionalFormatting sqref="AQ108:BE111">
    <cfRule type="expression" priority="25" aboveAverage="0" equalAverage="0" bottom="0" percent="0" rank="0" text="" dxfId="23">
      <formula>$AN$108&gt;=2</formula>
    </cfRule>
  </conditionalFormatting>
  <conditionalFormatting sqref="AQ112:BE115">
    <cfRule type="expression" priority="26" aboveAverage="0" equalAverage="0" bottom="0" percent="0" rank="0" text="" dxfId="24">
      <formula>$AN$112&gt;=2</formula>
    </cfRule>
  </conditionalFormatting>
  <conditionalFormatting sqref="AQ116:BE119">
    <cfRule type="expression" priority="27" aboveAverage="0" equalAverage="0" bottom="0" percent="0" rank="0" text="" dxfId="25">
      <formula>$AN$116&gt;=2</formula>
    </cfRule>
  </conditionalFormatting>
  <conditionalFormatting sqref="AQ120:BE123">
    <cfRule type="expression" priority="28" aboveAverage="0" equalAverage="0" bottom="0" percent="0" rank="0" text="" dxfId="26">
      <formula>$AN$120&gt;=2</formula>
    </cfRule>
  </conditionalFormatting>
  <conditionalFormatting sqref="AQ124:BE124">
    <cfRule type="expression" priority="29" aboveAverage="0" equalAverage="0" bottom="0" percent="0" rank="0" text="" dxfId="27">
      <formula>$AQ$124=""</formula>
    </cfRule>
  </conditionalFormatting>
  <conditionalFormatting sqref="AQ125:BE132">
    <cfRule type="expression" priority="30" aboveAverage="0" equalAverage="0" bottom="0" percent="0" rank="0" text="" dxfId="28">
      <formula>$AN$124&gt;=2</formula>
    </cfRule>
  </conditionalFormatting>
  <conditionalFormatting sqref="AQ133:BE136">
    <cfRule type="expression" priority="31" aboveAverage="0" equalAverage="0" bottom="0" percent="0" rank="0" text="" dxfId="29">
      <formula>$AN$133&gt;=2</formula>
    </cfRule>
  </conditionalFormatting>
  <conditionalFormatting sqref="AZ90:BA90">
    <cfRule type="expression" priority="32" aboveAverage="0" equalAverage="0" bottom="0" percent="0" rank="0" text="" dxfId="30">
      <formula>OR(#REF!&lt;&gt;"×",$AK$90="○")</formula>
    </cfRule>
  </conditionalFormatting>
  <dataValidations count="2">
    <dataValidation allowBlank="true" operator="equal" showDropDown="false" showErrorMessage="true" showInputMessage="true" sqref="B13 L13 L15 O15:V15 AA15:AB15 AE15:AK15 L16:S16 AD18:AE18 L34:S34 AK144 E150:F150 H150:I150 K150:L150 T151" type="none">
      <formula1>0</formula1>
      <formula2>0</formula2>
    </dataValidation>
    <dataValidation allowBlank="true" operator="equal" showDropDown="false" showErrorMessage="true" showInputMessage="true" sqref="N84:P84" type="list">
      <formula1>"令和,平成"</formula1>
      <formula2>0</formula2>
    </dataValidation>
  </dataValidations>
  <printOptions headings="false" gridLines="false" gridLinesSet="true" horizontalCentered="true" verticalCentered="false"/>
  <pageMargins left="0.551388888888889" right="0.551388888888889" top="0.827083333333333" bottom="0.23611111111111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1:11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4.82186234817814"/>
    <col collapsed="false" hidden="false" max="9" min="2" style="1" width="1.39271255060729"/>
    <col collapsed="false" hidden="false" max="10" min="10" style="1" width="12.2105263157895"/>
    <col collapsed="false" hidden="false" max="11" min="11" style="1" width="9.21052631578947"/>
    <col collapsed="false" hidden="false" max="12" min="12" style="1" width="10.1781376518219"/>
    <col collapsed="false" hidden="false" max="13" min="13" style="1" width="19.6032388663968"/>
    <col collapsed="false" hidden="false" max="14" min="14" style="1" width="30.4210526315789"/>
    <col collapsed="false" hidden="false" max="15" min="15" style="3" width="16.9230769230769"/>
    <col collapsed="false" hidden="false" max="17" min="16" style="3" width="13.8178137651822"/>
    <col collapsed="false" hidden="false" max="18" min="18" style="3" width="10.7125506072875"/>
    <col collapsed="false" hidden="false" max="19" min="19" style="3" width="6"/>
    <col collapsed="false" hidden="false" max="20" min="20" style="3" width="10.7125506072875"/>
    <col collapsed="false" hidden="false" max="21" min="21" style="438" width="19.9230769230769"/>
    <col collapsed="false" hidden="false" max="22" min="22" style="3" width="15.9595141700405"/>
    <col collapsed="false" hidden="false" max="23" min="23" style="3" width="14.8906882591093"/>
    <col collapsed="false" hidden="false" max="24" min="24" style="439" width="13.8178137651822"/>
    <col collapsed="false" hidden="false" max="25" min="25" style="3" width="10.7125506072875"/>
    <col collapsed="false" hidden="false" max="26" min="26" style="3" width="15.9595141700405"/>
    <col collapsed="false" hidden="false" max="27" min="27" style="438" width="19.9230769230769"/>
    <col collapsed="false" hidden="false" max="30" min="28" style="440" width="15.2105263157895"/>
    <col collapsed="false" hidden="false" max="31" min="31" style="440" width="10.8178137651822"/>
    <col collapsed="false" hidden="false" max="32" min="32" style="441" width="12.8542510121458"/>
    <col collapsed="false" hidden="false" max="33" min="33" style="440" width="15.8542510121457"/>
    <col collapsed="false" hidden="false" max="34" min="34" style="442" width="31.3846153846154"/>
    <col collapsed="false" hidden="false" max="35" min="35" style="1" width="10.8178137651822"/>
    <col collapsed="false" hidden="false" max="37" min="36" style="1" width="24.9595141700405"/>
    <col collapsed="false" hidden="false" max="1025" min="38" style="443" width="9"/>
  </cols>
  <sheetData>
    <row r="1" customFormat="false" ht="27" hidden="false" customHeight="true" outlineLevel="0" collapsed="false">
      <c r="A1" s="444" t="s">
        <v>254</v>
      </c>
      <c r="B1" s="445"/>
      <c r="C1" s="72"/>
      <c r="D1" s="72"/>
      <c r="E1" s="72"/>
      <c r="F1" s="72"/>
      <c r="G1" s="72"/>
      <c r="H1" s="72"/>
      <c r="I1" s="72"/>
      <c r="J1" s="72"/>
      <c r="K1" s="72"/>
      <c r="L1" s="72"/>
      <c r="M1" s="72"/>
      <c r="N1" s="72"/>
      <c r="O1" s="72"/>
      <c r="P1" s="72"/>
      <c r="Q1" s="72"/>
      <c r="R1" s="72"/>
      <c r="S1" s="71"/>
      <c r="T1" s="71"/>
      <c r="U1" s="160"/>
      <c r="V1" s="174"/>
      <c r="W1" s="446" t="s">
        <v>78</v>
      </c>
      <c r="X1" s="446"/>
      <c r="Y1" s="447" t="str">
        <f aca="false">IF(基本情報入力シート!G18="","",基本情報入力シート!G18)</f>
        <v>東京都</v>
      </c>
      <c r="Z1" s="447"/>
      <c r="AA1" s="160"/>
      <c r="AB1" s="0"/>
      <c r="AC1" s="0"/>
      <c r="AD1" s="0"/>
      <c r="AE1" s="448"/>
      <c r="AF1" s="448"/>
      <c r="AG1" s="448"/>
      <c r="AH1" s="448"/>
      <c r="AI1" s="443"/>
      <c r="AJ1" s="443"/>
      <c r="AK1" s="443"/>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0.5" hidden="false" customHeight="true" outlineLevel="0" collapsed="false">
      <c r="A2" s="72"/>
      <c r="B2" s="72"/>
      <c r="C2" s="72"/>
      <c r="D2" s="72"/>
      <c r="E2" s="72"/>
      <c r="F2" s="72"/>
      <c r="G2" s="72"/>
      <c r="H2" s="72"/>
      <c r="I2" s="72"/>
      <c r="J2" s="72"/>
      <c r="K2" s="72"/>
      <c r="L2" s="72"/>
      <c r="M2" s="72"/>
      <c r="N2" s="72"/>
      <c r="O2" s="72"/>
      <c r="P2" s="72"/>
      <c r="Q2" s="72"/>
      <c r="R2" s="72"/>
      <c r="S2" s="71"/>
      <c r="T2" s="71"/>
      <c r="U2" s="160"/>
      <c r="V2" s="174"/>
      <c r="W2" s="71"/>
      <c r="X2" s="71"/>
      <c r="Y2" s="71"/>
      <c r="Z2" s="71"/>
      <c r="AA2" s="160"/>
      <c r="AB2" s="0"/>
      <c r="AC2" s="0"/>
      <c r="AD2" s="0"/>
      <c r="AE2" s="441"/>
      <c r="AF2" s="440"/>
      <c r="AG2" s="0"/>
      <c r="AH2" s="0"/>
      <c r="AI2" s="0"/>
      <c r="AJ2" s="443"/>
      <c r="AK2" s="443"/>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3.25" hidden="false" customHeight="true" outlineLevel="0" collapsed="false">
      <c r="A3" s="449" t="s">
        <v>12</v>
      </c>
      <c r="B3" s="449"/>
      <c r="C3" s="449"/>
      <c r="D3" s="449"/>
      <c r="E3" s="449"/>
      <c r="F3" s="450" t="str">
        <f aca="false">IF(基本情報入力シート!M23="","",基本情報入力シート!M23)</f>
        <v>○○ケアサービス</v>
      </c>
      <c r="G3" s="450"/>
      <c r="H3" s="450"/>
      <c r="I3" s="450"/>
      <c r="J3" s="450"/>
      <c r="K3" s="450"/>
      <c r="L3" s="450"/>
      <c r="M3" s="450"/>
      <c r="N3" s="71"/>
      <c r="O3" s="71"/>
      <c r="P3" s="71"/>
      <c r="Q3" s="71"/>
      <c r="R3" s="71"/>
      <c r="S3" s="71"/>
      <c r="T3" s="71"/>
      <c r="U3" s="160"/>
      <c r="V3" s="174"/>
      <c r="W3" s="71"/>
      <c r="X3" s="71"/>
      <c r="Y3" s="71"/>
      <c r="Z3" s="71"/>
      <c r="AA3" s="160"/>
      <c r="AB3" s="0"/>
      <c r="AC3" s="0"/>
      <c r="AD3" s="0"/>
      <c r="AE3" s="441"/>
      <c r="AF3" s="440"/>
      <c r="AG3" s="0"/>
      <c r="AH3" s="0"/>
      <c r="AI3" s="0"/>
      <c r="AJ3" s="443"/>
      <c r="AK3" s="443"/>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1" hidden="false" customHeight="true" outlineLevel="0" collapsed="false">
      <c r="A4" s="451"/>
      <c r="B4" s="452"/>
      <c r="C4" s="452"/>
      <c r="D4" s="451"/>
      <c r="E4" s="451"/>
      <c r="F4" s="451"/>
      <c r="G4" s="451"/>
      <c r="H4" s="451"/>
      <c r="I4" s="451"/>
      <c r="J4" s="451"/>
      <c r="K4" s="451"/>
      <c r="L4" s="451"/>
      <c r="M4" s="72"/>
      <c r="N4" s="72"/>
      <c r="O4" s="72"/>
      <c r="P4" s="72"/>
      <c r="Q4" s="72"/>
      <c r="R4" s="72"/>
      <c r="S4" s="71"/>
      <c r="T4" s="453" t="s">
        <v>255</v>
      </c>
      <c r="U4" s="454"/>
      <c r="V4" s="71"/>
      <c r="W4" s="455"/>
      <c r="X4" s="455"/>
      <c r="Y4" s="455"/>
      <c r="Z4" s="455"/>
      <c r="AA4" s="456"/>
      <c r="AB4" s="457"/>
      <c r="AC4" s="457"/>
      <c r="AD4" s="457"/>
      <c r="AE4" s="457"/>
      <c r="AF4" s="440"/>
      <c r="AG4" s="0"/>
      <c r="AH4" s="0"/>
      <c r="AI4" s="0"/>
      <c r="AJ4" s="443"/>
      <c r="AK4" s="443"/>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5.5" hidden="false" customHeight="true" outlineLevel="0" collapsed="false">
      <c r="A5" s="71"/>
      <c r="B5" s="458" t="s">
        <v>256</v>
      </c>
      <c r="C5" s="458"/>
      <c r="D5" s="458"/>
      <c r="E5" s="458"/>
      <c r="F5" s="458"/>
      <c r="G5" s="458"/>
      <c r="H5" s="458"/>
      <c r="I5" s="458"/>
      <c r="J5" s="458"/>
      <c r="K5" s="458"/>
      <c r="L5" s="458"/>
      <c r="M5" s="458"/>
      <c r="N5" s="459" t="n">
        <f aca="false">IFERROR(SUM(P:P)+SUM(W:W),"")</f>
        <v>151679358</v>
      </c>
      <c r="O5" s="460" t="s">
        <v>88</v>
      </c>
      <c r="P5" s="461"/>
      <c r="Q5" s="462"/>
      <c r="R5" s="463" t="s">
        <v>257</v>
      </c>
      <c r="S5" s="463"/>
      <c r="T5" s="464" t="s">
        <v>258</v>
      </c>
      <c r="U5" s="464"/>
      <c r="V5" s="464"/>
      <c r="W5" s="464"/>
      <c r="X5" s="464"/>
      <c r="Y5" s="465" t="n">
        <f aca="false">SUM(S14:T113)</f>
        <v>0</v>
      </c>
      <c r="Z5" s="466" t="str">
        <f aca="false">IF(Y6=0, "", IF(Y5&gt;=Y6,"○","×"))</f>
        <v>×</v>
      </c>
      <c r="AA5" s="456"/>
      <c r="AB5" s="457"/>
      <c r="AC5" s="457"/>
      <c r="AD5" s="457"/>
      <c r="AE5" s="448"/>
      <c r="AF5" s="448"/>
      <c r="AG5" s="448"/>
      <c r="AH5" s="448"/>
      <c r="AI5" s="443"/>
      <c r="AJ5" s="443"/>
      <c r="AK5" s="443"/>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30.6" hidden="false" customHeight="true" outlineLevel="0" collapsed="false">
      <c r="A6" s="71"/>
      <c r="B6" s="467"/>
      <c r="C6" s="467"/>
      <c r="D6" s="468" t="s">
        <v>259</v>
      </c>
      <c r="E6" s="468"/>
      <c r="F6" s="468"/>
      <c r="G6" s="468"/>
      <c r="H6" s="468"/>
      <c r="I6" s="468"/>
      <c r="J6" s="468"/>
      <c r="K6" s="468"/>
      <c r="L6" s="468"/>
      <c r="M6" s="468"/>
      <c r="N6" s="459" t="n">
        <f aca="false">SUM(Q:Q, X:X)</f>
        <v>52685921</v>
      </c>
      <c r="O6" s="460" t="s">
        <v>88</v>
      </c>
      <c r="P6" s="461"/>
      <c r="Q6" s="461"/>
      <c r="R6" s="463"/>
      <c r="S6" s="463"/>
      <c r="T6" s="464" t="s">
        <v>260</v>
      </c>
      <c r="U6" s="464"/>
      <c r="V6" s="464"/>
      <c r="W6" s="464"/>
      <c r="X6" s="464"/>
      <c r="Y6" s="469" t="n">
        <f aca="false">SUM(AF:AF)</f>
        <v>2</v>
      </c>
      <c r="Z6" s="466"/>
      <c r="AA6" s="456"/>
      <c r="AB6" s="457"/>
      <c r="AC6" s="457"/>
      <c r="AD6" s="457"/>
      <c r="AE6" s="448"/>
      <c r="AF6" s="448"/>
      <c r="AG6" s="448"/>
      <c r="AH6" s="448"/>
      <c r="AI6" s="443"/>
      <c r="AJ6" s="443"/>
      <c r="AK6" s="443"/>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3" hidden="false" customHeight="true" outlineLevel="0" collapsed="false">
      <c r="A7" s="71"/>
      <c r="B7" s="470" t="s">
        <v>261</v>
      </c>
      <c r="C7" s="470"/>
      <c r="D7" s="470"/>
      <c r="E7" s="470"/>
      <c r="F7" s="470"/>
      <c r="G7" s="470"/>
      <c r="H7" s="470"/>
      <c r="I7" s="470"/>
      <c r="J7" s="470"/>
      <c r="K7" s="470"/>
      <c r="L7" s="470"/>
      <c r="M7" s="470"/>
      <c r="N7" s="470"/>
      <c r="O7" s="470"/>
      <c r="P7" s="470"/>
      <c r="Q7" s="471"/>
      <c r="R7" s="463" t="s">
        <v>262</v>
      </c>
      <c r="S7" s="463"/>
      <c r="T7" s="464" t="s">
        <v>258</v>
      </c>
      <c r="U7" s="464"/>
      <c r="V7" s="464"/>
      <c r="W7" s="464"/>
      <c r="X7" s="464"/>
      <c r="Y7" s="472" t="n">
        <f aca="false">SUM(Z14:Z113)</f>
        <v>2</v>
      </c>
      <c r="Z7" s="466" t="str">
        <f aca="false">IF(Y8=0, "", IF(Y7&gt;=Y8,"○","×"))</f>
        <v>○</v>
      </c>
      <c r="AA7" s="456"/>
      <c r="AB7" s="457"/>
      <c r="AC7" s="457"/>
      <c r="AD7" s="457"/>
      <c r="AE7" s="448"/>
      <c r="AF7" s="448"/>
      <c r="AG7" s="448"/>
      <c r="AH7" s="448"/>
      <c r="AI7" s="443"/>
      <c r="AJ7" s="443"/>
      <c r="AK7" s="443"/>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5" hidden="false" customHeight="true" outlineLevel="0" collapsed="false">
      <c r="A8" s="71"/>
      <c r="B8" s="470"/>
      <c r="C8" s="470"/>
      <c r="D8" s="470"/>
      <c r="E8" s="470"/>
      <c r="F8" s="470"/>
      <c r="G8" s="470"/>
      <c r="H8" s="470"/>
      <c r="I8" s="470"/>
      <c r="J8" s="470"/>
      <c r="K8" s="470"/>
      <c r="L8" s="470"/>
      <c r="M8" s="470"/>
      <c r="N8" s="470"/>
      <c r="O8" s="470"/>
      <c r="P8" s="470"/>
      <c r="Q8" s="471"/>
      <c r="R8" s="463"/>
      <c r="S8" s="463"/>
      <c r="T8" s="464" t="s">
        <v>263</v>
      </c>
      <c r="U8" s="464"/>
      <c r="V8" s="464"/>
      <c r="W8" s="464"/>
      <c r="X8" s="464"/>
      <c r="Y8" s="469" t="n">
        <f aca="false">SUM(AG:AG)</f>
        <v>2</v>
      </c>
      <c r="Z8" s="466"/>
      <c r="AA8" s="160"/>
      <c r="AB8" s="0"/>
      <c r="AC8" s="0"/>
      <c r="AD8" s="0"/>
      <c r="AE8" s="442"/>
      <c r="AF8" s="448"/>
      <c r="AG8" s="448"/>
      <c r="AH8" s="448"/>
      <c r="AI8" s="443"/>
      <c r="AJ8" s="443"/>
      <c r="AK8" s="443"/>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5" hidden="false" customHeight="true" outlineLevel="0" collapsed="false">
      <c r="A9" s="72"/>
      <c r="B9" s="473"/>
      <c r="C9" s="473"/>
      <c r="D9" s="473"/>
      <c r="E9" s="473"/>
      <c r="F9" s="473"/>
      <c r="G9" s="473"/>
      <c r="H9" s="473"/>
      <c r="I9" s="473"/>
      <c r="J9" s="473"/>
      <c r="K9" s="473"/>
      <c r="L9" s="473"/>
      <c r="M9" s="473"/>
      <c r="N9" s="473"/>
      <c r="O9" s="473"/>
      <c r="P9" s="473"/>
      <c r="Q9" s="473"/>
      <c r="R9" s="473"/>
      <c r="S9" s="474"/>
      <c r="T9" s="474"/>
      <c r="U9" s="454"/>
      <c r="V9" s="475"/>
      <c r="W9" s="474"/>
      <c r="X9" s="474"/>
      <c r="Y9" s="454"/>
      <c r="Z9" s="454"/>
      <c r="AA9" s="454"/>
      <c r="AB9" s="476"/>
      <c r="AC9" s="476"/>
      <c r="AD9" s="476"/>
      <c r="AE9" s="477"/>
      <c r="AF9" s="440"/>
      <c r="AG9" s="0"/>
      <c r="AH9" s="0"/>
      <c r="AI9" s="0"/>
      <c r="AJ9" s="443"/>
      <c r="AK9" s="443"/>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4" hidden="false" customHeight="true" outlineLevel="0" collapsed="false">
      <c r="A10" s="478"/>
      <c r="B10" s="479" t="s">
        <v>264</v>
      </c>
      <c r="C10" s="479"/>
      <c r="D10" s="479"/>
      <c r="E10" s="479"/>
      <c r="F10" s="479"/>
      <c r="G10" s="479"/>
      <c r="H10" s="479"/>
      <c r="I10" s="479"/>
      <c r="J10" s="479" t="s">
        <v>265</v>
      </c>
      <c r="K10" s="480" t="s">
        <v>50</v>
      </c>
      <c r="L10" s="480"/>
      <c r="M10" s="481" t="s">
        <v>51</v>
      </c>
      <c r="N10" s="482" t="s">
        <v>52</v>
      </c>
      <c r="O10" s="483" t="s">
        <v>266</v>
      </c>
      <c r="P10" s="483"/>
      <c r="Q10" s="483"/>
      <c r="R10" s="483"/>
      <c r="S10" s="483"/>
      <c r="T10" s="483"/>
      <c r="U10" s="483"/>
      <c r="V10" s="483"/>
      <c r="W10" s="483"/>
      <c r="X10" s="483"/>
      <c r="Y10" s="483"/>
      <c r="Z10" s="483"/>
      <c r="AA10" s="483"/>
      <c r="AB10" s="484" t="s">
        <v>267</v>
      </c>
      <c r="AC10" s="484" t="s">
        <v>268</v>
      </c>
      <c r="AD10" s="484" t="s">
        <v>269</v>
      </c>
      <c r="AE10" s="485" t="s">
        <v>270</v>
      </c>
      <c r="AF10" s="485" t="s">
        <v>271</v>
      </c>
      <c r="AG10" s="485"/>
      <c r="AH10" s="486" t="s">
        <v>272</v>
      </c>
      <c r="AI10" s="487"/>
      <c r="AJ10" s="488"/>
      <c r="AK10" s="443"/>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6" hidden="false" customHeight="true" outlineLevel="0" collapsed="false">
      <c r="A11" s="478"/>
      <c r="B11" s="479"/>
      <c r="C11" s="479"/>
      <c r="D11" s="479"/>
      <c r="E11" s="479"/>
      <c r="F11" s="479"/>
      <c r="G11" s="479"/>
      <c r="H11" s="479"/>
      <c r="I11" s="479"/>
      <c r="J11" s="479"/>
      <c r="K11" s="480"/>
      <c r="L11" s="480"/>
      <c r="M11" s="481"/>
      <c r="N11" s="482"/>
      <c r="O11" s="489" t="s">
        <v>273</v>
      </c>
      <c r="P11" s="489"/>
      <c r="Q11" s="489"/>
      <c r="R11" s="489"/>
      <c r="S11" s="489"/>
      <c r="T11" s="489"/>
      <c r="U11" s="489"/>
      <c r="V11" s="490" t="s">
        <v>262</v>
      </c>
      <c r="W11" s="490"/>
      <c r="X11" s="490"/>
      <c r="Y11" s="490"/>
      <c r="Z11" s="490"/>
      <c r="AA11" s="490"/>
      <c r="AB11" s="484"/>
      <c r="AC11" s="484"/>
      <c r="AD11" s="484"/>
      <c r="AE11" s="485"/>
      <c r="AF11" s="485"/>
      <c r="AG11" s="485"/>
      <c r="AH11" s="486"/>
      <c r="AI11" s="487"/>
      <c r="AJ11" s="443"/>
      <c r="AK11" s="443"/>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36.75" hidden="false" customHeight="true" outlineLevel="0" collapsed="false">
      <c r="A12" s="478"/>
      <c r="B12" s="479"/>
      <c r="C12" s="479"/>
      <c r="D12" s="479"/>
      <c r="E12" s="479"/>
      <c r="F12" s="479"/>
      <c r="G12" s="479"/>
      <c r="H12" s="479"/>
      <c r="I12" s="479"/>
      <c r="J12" s="479"/>
      <c r="K12" s="480"/>
      <c r="L12" s="480"/>
      <c r="M12" s="481"/>
      <c r="N12" s="482"/>
      <c r="O12" s="491" t="s">
        <v>274</v>
      </c>
      <c r="P12" s="492" t="s">
        <v>275</v>
      </c>
      <c r="Q12" s="493" t="s">
        <v>276</v>
      </c>
      <c r="R12" s="493" t="s">
        <v>239</v>
      </c>
      <c r="S12" s="494" t="s">
        <v>277</v>
      </c>
      <c r="T12" s="494"/>
      <c r="U12" s="495" t="s">
        <v>278</v>
      </c>
      <c r="V12" s="496" t="s">
        <v>279</v>
      </c>
      <c r="W12" s="493" t="s">
        <v>275</v>
      </c>
      <c r="X12" s="493" t="s">
        <v>276</v>
      </c>
      <c r="Y12" s="493" t="s">
        <v>239</v>
      </c>
      <c r="Z12" s="497" t="s">
        <v>277</v>
      </c>
      <c r="AA12" s="495" t="s">
        <v>278</v>
      </c>
      <c r="AB12" s="484"/>
      <c r="AC12" s="484"/>
      <c r="AD12" s="484"/>
      <c r="AE12" s="485"/>
      <c r="AF12" s="485"/>
      <c r="AG12" s="485"/>
      <c r="AH12" s="486"/>
      <c r="AI12" s="487"/>
      <c r="AJ12" s="443"/>
      <c r="AK12" s="443"/>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72" hidden="false" customHeight="true" outlineLevel="0" collapsed="false">
      <c r="A13" s="478"/>
      <c r="B13" s="479"/>
      <c r="C13" s="479"/>
      <c r="D13" s="479"/>
      <c r="E13" s="479"/>
      <c r="F13" s="479"/>
      <c r="G13" s="479"/>
      <c r="H13" s="479"/>
      <c r="I13" s="479"/>
      <c r="J13" s="479"/>
      <c r="K13" s="498" t="s">
        <v>54</v>
      </c>
      <c r="L13" s="498" t="s">
        <v>55</v>
      </c>
      <c r="M13" s="481"/>
      <c r="N13" s="482"/>
      <c r="O13" s="491"/>
      <c r="P13" s="492"/>
      <c r="Q13" s="493"/>
      <c r="R13" s="493"/>
      <c r="S13" s="499" t="s">
        <v>280</v>
      </c>
      <c r="T13" s="499"/>
      <c r="U13" s="495"/>
      <c r="V13" s="496"/>
      <c r="W13" s="493"/>
      <c r="X13" s="493"/>
      <c r="Y13" s="493"/>
      <c r="Z13" s="500" t="s">
        <v>281</v>
      </c>
      <c r="AA13" s="495"/>
      <c r="AB13" s="484"/>
      <c r="AC13" s="484"/>
      <c r="AD13" s="484"/>
      <c r="AE13" s="485"/>
      <c r="AF13" s="484" t="s">
        <v>282</v>
      </c>
      <c r="AG13" s="485" t="s">
        <v>262</v>
      </c>
      <c r="AH13" s="486"/>
      <c r="AI13" s="487"/>
      <c r="AJ13" s="443"/>
      <c r="AK13" s="443"/>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522" customFormat="true" ht="40.15" hidden="false" customHeight="true" outlineLevel="0" collapsed="false">
      <c r="A14" s="501" t="s">
        <v>283</v>
      </c>
      <c r="B14" s="502" t="str">
        <f aca="false">IF(基本情報入力シート!C45="","",基本情報入力シート!C45)</f>
        <v>1111111111</v>
      </c>
      <c r="C14" s="502"/>
      <c r="D14" s="502"/>
      <c r="E14" s="502"/>
      <c r="F14" s="502"/>
      <c r="G14" s="502"/>
      <c r="H14" s="502"/>
      <c r="I14" s="502"/>
      <c r="J14" s="503" t="str">
        <f aca="false">IF(基本情報入力シート!M45="","",基本情報入力シート!M45)</f>
        <v>東京都</v>
      </c>
      <c r="K14" s="504" t="str">
        <f aca="false">IF(基本情報入力シート!R45="","",基本情報入力シート!R45)</f>
        <v>東京都</v>
      </c>
      <c r="L14" s="504" t="str">
        <f aca="false">IF(基本情報入力シート!W45="","",基本情報入力シート!W45)</f>
        <v>千代田区</v>
      </c>
      <c r="M14" s="503" t="str">
        <f aca="false">IF(基本情報入力シート!X45="","",基本情報入力シート!X45)</f>
        <v>○○ホームヘルプ</v>
      </c>
      <c r="N14" s="505" t="str">
        <f aca="false">IF(基本情報入力シート!Y45="","",基本情報入力シート!Y45)</f>
        <v>訪問介護</v>
      </c>
      <c r="O14" s="506" t="s">
        <v>129</v>
      </c>
      <c r="P14" s="507" t="n">
        <v>9775500</v>
      </c>
      <c r="Q14" s="508" t="e">
        <f aca="false">IFERROR(ROUNDDOWN(P14*VLOOKUP(N14,),0))</f>
        <v>#VALUE!</v>
      </c>
      <c r="R14" s="509" t="s">
        <v>284</v>
      </c>
      <c r="S14" s="510" t="n">
        <v>0</v>
      </c>
      <c r="T14" s="510"/>
      <c r="U14" s="511" t="s">
        <v>285</v>
      </c>
      <c r="V14" s="512" t="s">
        <v>286</v>
      </c>
      <c r="W14" s="513" t="n">
        <v>57256500</v>
      </c>
      <c r="X14" s="514" t="e">
        <f aca="false">IFERROR(IF(V14="ー", "", ROUNDDOWN(W14*VLOOKUP(N14,),0)))</f>
        <v>#VALUE!</v>
      </c>
      <c r="Y14" s="515" t="s">
        <v>284</v>
      </c>
      <c r="Z14" s="513" t="n">
        <v>1</v>
      </c>
      <c r="AA14" s="511" t="s">
        <v>287</v>
      </c>
      <c r="AB14" s="516" t="e">
        <f aca="false">VLOOKUP(N14,)</f>
        <v>#VALUE!</v>
      </c>
      <c r="AC14" s="516" t="e">
        <f aca="false">IFERROR(VLOOKUP(N14,))</f>
        <v>#VALUE!</v>
      </c>
      <c r="AD14" s="516" t="e">
        <f aca="false">IFERROR(VLOOKUP(N14,))</f>
        <v>#VALUE!</v>
      </c>
      <c r="AE14" s="517" t="e">
        <f aca="false">IFERROR(VLOOKUP(N14,))</f>
        <v>#VALUE!</v>
      </c>
      <c r="AF14" s="518" t="n">
        <f aca="false">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G14" s="519" t="n">
        <f aca="false">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H14" s="520" t="e">
        <f aca="false">IFERROR(VLOOKUP(N14,))</f>
        <v>#VALUE!</v>
      </c>
      <c r="AI14" s="521"/>
      <c r="AK14" s="523"/>
      <c r="AL14" s="523"/>
    </row>
    <row r="15" customFormat="false" ht="40.15" hidden="false" customHeight="true" outlineLevel="0" collapsed="false">
      <c r="A15" s="524" t="n">
        <v>2</v>
      </c>
      <c r="B15" s="525" t="str">
        <f aca="false">IF(基本情報入力シート!C46="","",基本情報入力シート!C46)</f>
        <v>1111111112</v>
      </c>
      <c r="C15" s="525"/>
      <c r="D15" s="525"/>
      <c r="E15" s="525"/>
      <c r="F15" s="525"/>
      <c r="G15" s="525"/>
      <c r="H15" s="525"/>
      <c r="I15" s="525"/>
      <c r="J15" s="526" t="str">
        <f aca="false">IF(基本情報入力シート!M46="","",基本情報入力シート!M46)</f>
        <v>東京都</v>
      </c>
      <c r="K15" s="527" t="str">
        <f aca="false">IF(基本情報入力シート!R46="","",基本情報入力シート!R46)</f>
        <v>東京都</v>
      </c>
      <c r="L15" s="527" t="str">
        <f aca="false">IF(基本情報入力シート!W46="","",基本情報入力シート!W46)</f>
        <v>中央区</v>
      </c>
      <c r="M15" s="526" t="str">
        <f aca="false">IF(基本情報入力シート!X46="","",基本情報入力シート!X46)</f>
        <v>○○デイサービス</v>
      </c>
      <c r="N15" s="528" t="str">
        <f aca="false">IF(基本情報入力シート!Y46="","",基本情報入力シート!Y46)</f>
        <v>地域密着型通所介護</v>
      </c>
      <c r="O15" s="506" t="s">
        <v>288</v>
      </c>
      <c r="P15" s="529" t="n">
        <v>4445892</v>
      </c>
      <c r="Q15" s="530" t="e">
        <f aca="false">IFERROR(ROUNDDOWN(P15*VLOOKUP(N15,),0))</f>
        <v>#VALUE!</v>
      </c>
      <c r="R15" s="531" t="s">
        <v>284</v>
      </c>
      <c r="S15" s="532" t="n">
        <v>0</v>
      </c>
      <c r="T15" s="532"/>
      <c r="U15" s="511" t="s">
        <v>287</v>
      </c>
      <c r="V15" s="533" t="s">
        <v>289</v>
      </c>
      <c r="W15" s="532" t="n">
        <v>30874250</v>
      </c>
      <c r="X15" s="534" t="e">
        <f aca="false">IFERROR(IF(V15="ー", "", ROUNDDOWN(W15*VLOOKUP(N15,),0)))</f>
        <v>#VALUE!</v>
      </c>
      <c r="Y15" s="535" t="s">
        <v>284</v>
      </c>
      <c r="Z15" s="532" t="n">
        <v>1</v>
      </c>
      <c r="AA15" s="511" t="s">
        <v>287</v>
      </c>
      <c r="AB15" s="516" t="e">
        <f aca="false">VLOOKUP(N15,)</f>
        <v>#VALUE!</v>
      </c>
      <c r="AC15" s="516" t="e">
        <f aca="false">IFERROR(VLOOKUP(N15,))</f>
        <v>#VALUE!</v>
      </c>
      <c r="AD15" s="516" t="e">
        <f aca="false">IFERROR(VLOOKUP(N15,))</f>
        <v>#VALUE!</v>
      </c>
      <c r="AE15" s="517" t="e">
        <f aca="false">IFERROR(VLOOKUP(N15,))</f>
        <v>#VALUE!</v>
      </c>
      <c r="AF15" s="518" t="n">
        <f aca="false">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G15" s="519" t="n">
        <f aca="false">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H15" s="520" t="e">
        <f aca="false">IFERROR(VLOOKUP(N15,))</f>
        <v>#VALUE!</v>
      </c>
      <c r="AI15" s="521"/>
      <c r="AJ15" s="443"/>
      <c r="AK15" s="523"/>
      <c r="AL15" s="523"/>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40.15" hidden="false" customHeight="true" outlineLevel="0" collapsed="false">
      <c r="A16" s="524" t="n">
        <v>3</v>
      </c>
      <c r="B16" s="525" t="str">
        <f aca="false">IF(基本情報入力シート!C47="","",基本情報入力シート!C47)</f>
        <v>1111111113</v>
      </c>
      <c r="C16" s="525"/>
      <c r="D16" s="525"/>
      <c r="E16" s="525"/>
      <c r="F16" s="525"/>
      <c r="G16" s="525"/>
      <c r="H16" s="525"/>
      <c r="I16" s="525"/>
      <c r="J16" s="526" t="str">
        <f aca="false">IF(基本情報入力シート!M47="","",基本情報入力シート!M47)</f>
        <v>東京都</v>
      </c>
      <c r="K16" s="527" t="str">
        <f aca="false">IF(基本情報入力シート!R47="","",基本情報入力シート!R47)</f>
        <v>東京都</v>
      </c>
      <c r="L16" s="527" t="str">
        <f aca="false">IF(基本情報入力シート!W47="","",基本情報入力シート!W47)</f>
        <v>台東区</v>
      </c>
      <c r="M16" s="526" t="str">
        <f aca="false">IF(基本情報入力シート!X47="","",基本情報入力シート!X47)</f>
        <v>小規模多機能ホーム○○</v>
      </c>
      <c r="N16" s="528" t="str">
        <f aca="false">IF(基本情報入力シート!Y47="","",基本情報入力シート!Y47)</f>
        <v>介護予防小規模多機能型居宅介護（短期利用型）</v>
      </c>
      <c r="O16" s="506" t="s">
        <v>290</v>
      </c>
      <c r="P16" s="529" t="n">
        <v>5339766</v>
      </c>
      <c r="Q16" s="530" t="e">
        <f aca="false">IFERROR(ROUNDDOWN(P16*VLOOKUP(N16,),0))</f>
        <v>#VALUE!</v>
      </c>
      <c r="R16" s="531" t="s">
        <v>284</v>
      </c>
      <c r="S16" s="532"/>
      <c r="T16" s="532"/>
      <c r="U16" s="511" t="s">
        <v>285</v>
      </c>
      <c r="V16" s="533" t="s">
        <v>290</v>
      </c>
      <c r="W16" s="532" t="n">
        <v>31082220</v>
      </c>
      <c r="X16" s="534" t="e">
        <f aca="false">IFERROR(IF(V16="ー", "", ROUNDDOWN(W16*VLOOKUP(N16,),0)))</f>
        <v>#VALUE!</v>
      </c>
      <c r="Y16" s="535" t="s">
        <v>284</v>
      </c>
      <c r="Z16" s="532"/>
      <c r="AA16" s="511" t="s">
        <v>291</v>
      </c>
      <c r="AB16" s="516" t="e">
        <f aca="false">VLOOKUP(N16,)</f>
        <v>#VALUE!</v>
      </c>
      <c r="AC16" s="516" t="e">
        <f aca="false">IFERROR(VLOOKUP(N16,))</f>
        <v>#VALUE!</v>
      </c>
      <c r="AD16" s="516" t="e">
        <f aca="false">IFERROR(VLOOKUP(N16,))</f>
        <v>#VALUE!</v>
      </c>
      <c r="AE16" s="517" t="e">
        <f aca="false">IFERROR(VLOOKUP(N16,))</f>
        <v>#VALUE!</v>
      </c>
      <c r="AF16" s="518" t="str">
        <f aca="false">IF(OR(O16="処遇改善加算Ⅰ",O16="処遇改善加算Ⅱ"),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G16" s="519" t="str">
        <f aca="false">IF(OR(V16="処遇改善加算Ⅰイ",V16="処遇改善加算Ⅰロ",V16="処遇改善加算Ⅱイ",V16="処遇改善加算Ⅱロ"),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H16" s="520" t="e">
        <f aca="false">IFERROR(VLOOKUP(N16,))</f>
        <v>#VALUE!</v>
      </c>
      <c r="AI16" s="521"/>
      <c r="AJ16" s="443"/>
      <c r="AK16" s="523"/>
      <c r="AL16" s="523"/>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40.15" hidden="false" customHeight="true" outlineLevel="0" collapsed="false">
      <c r="A17" s="524" t="n">
        <v>4</v>
      </c>
      <c r="B17" s="525" t="str">
        <f aca="false">IF(基本情報入力シート!C48="","",基本情報入力シート!C48)</f>
        <v>1111111114</v>
      </c>
      <c r="C17" s="525"/>
      <c r="D17" s="525"/>
      <c r="E17" s="525"/>
      <c r="F17" s="525"/>
      <c r="G17" s="525"/>
      <c r="H17" s="525"/>
      <c r="I17" s="525"/>
      <c r="J17" s="526" t="str">
        <f aca="false">IF(基本情報入力シート!M48="","",基本情報入力シート!M48)</f>
        <v>東京都</v>
      </c>
      <c r="K17" s="527" t="str">
        <f aca="false">IF(基本情報入力シート!R48="","",基本情報入力シート!R48)</f>
        <v>東京都</v>
      </c>
      <c r="L17" s="527" t="str">
        <f aca="false">IF(基本情報入力シート!W48="","",基本情報入力シート!W48)</f>
        <v>中央区</v>
      </c>
      <c r="M17" s="526" t="str">
        <f aca="false">IF(基本情報入力シート!X48="","",基本情報入力シート!X48)</f>
        <v>○○ホームヘルプ</v>
      </c>
      <c r="N17" s="528" t="str">
        <f aca="false">IF(基本情報入力シート!Y48="","",基本情報入力シート!Y48)</f>
        <v>訪問型サービス（独自）</v>
      </c>
      <c r="O17" s="506" t="s">
        <v>292</v>
      </c>
      <c r="P17" s="529" t="n">
        <v>800000</v>
      </c>
      <c r="Q17" s="530" t="e">
        <f aca="false">IFERROR(ROUNDDOWN(P17*VLOOKUP(N17,),0))</f>
        <v>#VALUE!</v>
      </c>
      <c r="R17" s="531" t="s">
        <v>284</v>
      </c>
      <c r="S17" s="532"/>
      <c r="T17" s="532"/>
      <c r="U17" s="511" t="s">
        <v>285</v>
      </c>
      <c r="V17" s="533" t="s">
        <v>292</v>
      </c>
      <c r="W17" s="532" t="n">
        <v>10000000</v>
      </c>
      <c r="X17" s="534" t="e">
        <f aca="false">IFERROR(IF(V17="ー", "", ROUNDDOWN(W17*VLOOKUP(N17,),0)))</f>
        <v>#VALUE!</v>
      </c>
      <c r="Y17" s="535" t="s">
        <v>284</v>
      </c>
      <c r="Z17" s="532"/>
      <c r="AA17" s="511" t="s">
        <v>285</v>
      </c>
      <c r="AB17" s="516" t="e">
        <f aca="false">VLOOKUP(N17,)</f>
        <v>#VALUE!</v>
      </c>
      <c r="AC17" s="516" t="e">
        <f aca="false">IFERROR(VLOOKUP(N17,))</f>
        <v>#VALUE!</v>
      </c>
      <c r="AD17" s="516" t="e">
        <f aca="false">IFERROR(VLOOKUP(N17,))</f>
        <v>#VALUE!</v>
      </c>
      <c r="AE17" s="517" t="e">
        <f aca="false">IFERROR(VLOOKUP(N17,))</f>
        <v>#VALUE!</v>
      </c>
      <c r="AF17" s="518" t="str">
        <f aca="false">IF(OR(O17="処遇改善加算Ⅰ",O17="処遇改善加算Ⅱ"),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G17" s="519" t="str">
        <f aca="false">IF(OR(V17="処遇改善加算Ⅰイ",V17="処遇改善加算Ⅰロ",V17="処遇改善加算Ⅱイ",V17="処遇改善加算Ⅱロ"),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H17" s="520" t="e">
        <f aca="false">IFERROR(VLOOKUP(N17,))</f>
        <v>#VALUE!</v>
      </c>
      <c r="AI17" s="521"/>
      <c r="AJ17" s="443"/>
      <c r="AK17" s="523"/>
      <c r="AL17" s="523"/>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40.15" hidden="false" customHeight="true" outlineLevel="0" collapsed="false">
      <c r="A18" s="524" t="n">
        <v>5</v>
      </c>
      <c r="B18" s="525" t="str">
        <f aca="false">IF(基本情報入力シート!C49="","",基本情報入力シート!C49)</f>
        <v>1111111115</v>
      </c>
      <c r="C18" s="525"/>
      <c r="D18" s="525"/>
      <c r="E18" s="525"/>
      <c r="F18" s="525"/>
      <c r="G18" s="525"/>
      <c r="H18" s="525"/>
      <c r="I18" s="525"/>
      <c r="J18" s="526" t="str">
        <f aca="false">IF(基本情報入力シート!M49="","",基本情報入力シート!M49)</f>
        <v>東京都</v>
      </c>
      <c r="K18" s="527" t="str">
        <f aca="false">IF(基本情報入力シート!R49="","",基本情報入力シート!R49)</f>
        <v>東京都</v>
      </c>
      <c r="L18" s="527" t="str">
        <f aca="false">IF(基本情報入力シート!W49="","",基本情報入力シート!W49)</f>
        <v>目黒区</v>
      </c>
      <c r="M18" s="526" t="str">
        <f aca="false">IF(基本情報入力シート!X49="","",基本情報入力シート!X49)</f>
        <v>訪問看護ステーション○○</v>
      </c>
      <c r="N18" s="528" t="str">
        <f aca="false">IF(基本情報入力シート!Y49="","",基本情報入力シート!Y49)</f>
        <v>訪問看護</v>
      </c>
      <c r="O18" s="506"/>
      <c r="P18" s="529"/>
      <c r="Q18" s="530" t="e">
        <f aca="false">IFERROR(ROUNDDOWN(P18*VLOOKUP(N18,),0))</f>
        <v>#VALUE!</v>
      </c>
      <c r="R18" s="531"/>
      <c r="S18" s="532"/>
      <c r="T18" s="532"/>
      <c r="U18" s="511"/>
      <c r="V18" s="533" t="s">
        <v>293</v>
      </c>
      <c r="W18" s="532" t="n">
        <v>1924770</v>
      </c>
      <c r="X18" s="534" t="e">
        <f aca="false">IFERROR(IF(V18="ー", "", ROUNDDOWN(W18*VLOOKUP(N18,),0)))</f>
        <v>#VALUE!</v>
      </c>
      <c r="Y18" s="535"/>
      <c r="Z18" s="532"/>
      <c r="AA18" s="511" t="s">
        <v>285</v>
      </c>
      <c r="AB18" s="516" t="e">
        <f aca="false">VLOOKUP(N18,)</f>
        <v>#VALUE!</v>
      </c>
      <c r="AC18" s="516" t="e">
        <f aca="false">IFERROR(VLOOKUP(N18,))</f>
        <v>#VALUE!</v>
      </c>
      <c r="AD18" s="516" t="e">
        <f aca="false">IFERROR(VLOOKUP(N18,))</f>
        <v>#VALUE!</v>
      </c>
      <c r="AE18" s="517" t="e">
        <f aca="false">IFERROR(VLOOKUP(N18,))</f>
        <v>#VALUE!</v>
      </c>
      <c r="AF18" s="518" t="str">
        <f aca="false">IF(OR(O18="処遇改善加算Ⅰ",O18="処遇改善加算Ⅱ"),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G18" s="519" t="str">
        <f aca="false">IF(OR(V18="処遇改善加算Ⅰイ",V18="処遇改善加算Ⅰロ",V18="処遇改善加算Ⅱイ",V18="処遇改善加算Ⅱロ"),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H18" s="520" t="e">
        <f aca="false">IFERROR(VLOOKUP(N18,))</f>
        <v>#VALUE!</v>
      </c>
      <c r="AI18" s="521"/>
      <c r="AJ18" s="443"/>
      <c r="AK18" s="523"/>
      <c r="AL18" s="523"/>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40.15" hidden="false" customHeight="true" outlineLevel="0" collapsed="false">
      <c r="A19" s="524" t="n">
        <v>6</v>
      </c>
      <c r="B19" s="525" t="str">
        <f aca="false">IF(基本情報入力シート!C50="","",基本情報入力シート!C50)</f>
        <v>1111111116</v>
      </c>
      <c r="C19" s="525"/>
      <c r="D19" s="525"/>
      <c r="E19" s="525"/>
      <c r="F19" s="525"/>
      <c r="G19" s="525"/>
      <c r="H19" s="525"/>
      <c r="I19" s="525"/>
      <c r="J19" s="526" t="str">
        <f aca="false">IF(基本情報入力シート!M50="","",基本情報入力シート!M50)</f>
        <v>東京都</v>
      </c>
      <c r="K19" s="527" t="str">
        <f aca="false">IF(基本情報入力シート!R50="","",基本情報入力シート!R50)</f>
        <v>東京都</v>
      </c>
      <c r="L19" s="527" t="str">
        <f aca="false">IF(基本情報入力シート!W50="","",基本情報入力シート!W50)</f>
        <v>中央区</v>
      </c>
      <c r="M19" s="526" t="str">
        <f aca="false">IF(基本情報入力シート!X50="","",基本情報入力シート!X50)</f>
        <v>〇〇ケアプランセンター</v>
      </c>
      <c r="N19" s="528" t="str">
        <f aca="false">IF(基本情報入力シート!Y50="","",基本情報入力シート!Y50)</f>
        <v>介護予防支援</v>
      </c>
      <c r="O19" s="506"/>
      <c r="P19" s="536"/>
      <c r="Q19" s="537" t="e">
        <f aca="false">IFERROR(ROUNDDOWN(P19*VLOOKUP(N19,),0))</f>
        <v>#VALUE!</v>
      </c>
      <c r="R19" s="531"/>
      <c r="S19" s="532"/>
      <c r="T19" s="532"/>
      <c r="U19" s="511"/>
      <c r="V19" s="533" t="s">
        <v>293</v>
      </c>
      <c r="W19" s="532" t="n">
        <v>180460</v>
      </c>
      <c r="X19" s="534" t="e">
        <f aca="false">IFERROR(IF(V19="ー", "", ROUNDDOWN(W19*VLOOKUP(N19,),0)))</f>
        <v>#VALUE!</v>
      </c>
      <c r="Y19" s="535"/>
      <c r="Z19" s="532"/>
      <c r="AA19" s="511" t="s">
        <v>287</v>
      </c>
      <c r="AB19" s="516" t="e">
        <f aca="false">VLOOKUP(N19,)</f>
        <v>#VALUE!</v>
      </c>
      <c r="AC19" s="516" t="e">
        <f aca="false">IFERROR(VLOOKUP(N19,))</f>
        <v>#VALUE!</v>
      </c>
      <c r="AD19" s="516" t="e">
        <f aca="false">IFERROR(VLOOKUP(N19,))</f>
        <v>#VALUE!</v>
      </c>
      <c r="AE19" s="517" t="e">
        <f aca="false">IFERROR(VLOOKUP(N19,))</f>
        <v>#VALUE!</v>
      </c>
      <c r="AF19" s="518" t="str">
        <f aca="false">IF(OR(O19="処遇改善加算Ⅰ",O19="処遇改善加算Ⅱ"),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G19" s="519" t="str">
        <f aca="false">IF(OR(V19="処遇改善加算Ⅰイ",V19="処遇改善加算Ⅰロ",V19="処遇改善加算Ⅱイ",V19="処遇改善加算Ⅱロ"),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H19" s="520" t="e">
        <f aca="false">IFERROR(VLOOKUP(N19,))</f>
        <v>#VALUE!</v>
      </c>
      <c r="AI19" s="521"/>
      <c r="AJ19" s="443"/>
      <c r="AK19" s="523"/>
      <c r="AL19" s="523"/>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40.15" hidden="false" customHeight="true" outlineLevel="0" collapsed="false">
      <c r="A20" s="524" t="n">
        <v>7</v>
      </c>
      <c r="B20" s="525" t="str">
        <f aca="false">IF(基本情報入力シート!C51="","",基本情報入力シート!C51)</f>
        <v>
        </v>
      </c>
      <c r="C20" s="525"/>
      <c r="D20" s="525"/>
      <c r="E20" s="525"/>
      <c r="F20" s="525"/>
      <c r="G20" s="525"/>
      <c r="H20" s="525"/>
      <c r="I20" s="525"/>
      <c r="J20" s="526" t="str">
        <f aca="false">IF(基本情報入力シート!M51="","",基本情報入力シート!M51)</f>
        <v>
        </v>
      </c>
      <c r="K20" s="527" t="str">
        <f aca="false">IF(基本情報入力シート!R51="","",基本情報入力シート!R51)</f>
        <v>
        </v>
      </c>
      <c r="L20" s="527" t="str">
        <f aca="false">IF(基本情報入力シート!W51="","",基本情報入力シート!W51)</f>
        <v>
        </v>
      </c>
      <c r="M20" s="526" t="str">
        <f aca="false">IF(基本情報入力シート!X51="","",基本情報入力シート!X51)</f>
        <v>
        </v>
      </c>
      <c r="N20" s="528" t="str">
        <f aca="false">IF(基本情報入力シート!Y51="","",基本情報入力シート!Y51)</f>
        <v>
        </v>
      </c>
      <c r="O20" s="506"/>
      <c r="P20" s="529"/>
      <c r="Q20" s="530" t="e">
        <f aca="false">IFERROR(ROUNDDOWN(P20*VLOOKUP(N20,),0))</f>
        <v>#VALUE!</v>
      </c>
      <c r="R20" s="531"/>
      <c r="S20" s="532"/>
      <c r="T20" s="532"/>
      <c r="U20" s="511"/>
      <c r="V20" s="533"/>
      <c r="W20" s="532"/>
      <c r="X20" s="534" t="e">
        <f aca="false">IFERROR(IF(V20="ー", "", ROUNDDOWN(W20*VLOOKUP(N20,),0)))</f>
        <v>#VALUE!</v>
      </c>
      <c r="Y20" s="535"/>
      <c r="Z20" s="538"/>
      <c r="AA20" s="511"/>
      <c r="AB20" s="516" t="e">
        <f aca="false">VLOOKUP(N20,)</f>
        <v>#VALUE!</v>
      </c>
      <c r="AC20" s="516" t="e">
        <f aca="false">IFERROR(VLOOKUP(N20,))</f>
        <v>#VALUE!</v>
      </c>
      <c r="AD20" s="516" t="e">
        <f aca="false">IFERROR(VLOOKUP(N20,))</f>
        <v>#VALUE!</v>
      </c>
      <c r="AE20" s="517" t="e">
        <f aca="false">IFERROR(VLOOKUP(N20,))</f>
        <v>#VALUE!</v>
      </c>
      <c r="AF20" s="518" t="str">
        <f aca="false">IF(OR(O20="処遇改善加算Ⅰ",O20="処遇改善加算Ⅱ"),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G20" s="519" t="str">
        <f aca="false">IF(OR(V20="処遇改善加算Ⅰイ",V20="処遇改善加算Ⅰロ",V20="処遇改善加算Ⅱイ",V20="処遇改善加算Ⅱロ"),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H20" s="520" t="e">
        <f aca="false">IFERROR(VLOOKUP(N20,))</f>
        <v>#VALUE!</v>
      </c>
      <c r="AI20" s="521"/>
      <c r="AJ20" s="443"/>
      <c r="AK20" s="523"/>
      <c r="AL20" s="523"/>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40.15" hidden="false" customHeight="true" outlineLevel="0" collapsed="false">
      <c r="A21" s="524" t="n">
        <v>8</v>
      </c>
      <c r="B21" s="525" t="str">
        <f aca="false">IF(基本情報入力シート!C52="","",基本情報入力シート!C52)</f>
        <v>
        </v>
      </c>
      <c r="C21" s="525"/>
      <c r="D21" s="525"/>
      <c r="E21" s="525"/>
      <c r="F21" s="525"/>
      <c r="G21" s="525"/>
      <c r="H21" s="525"/>
      <c r="I21" s="525"/>
      <c r="J21" s="526" t="str">
        <f aca="false">IF(基本情報入力シート!M52="","",基本情報入力シート!M52)</f>
        <v>
        </v>
      </c>
      <c r="K21" s="527" t="str">
        <f aca="false">IF(基本情報入力シート!R52="","",基本情報入力シート!R52)</f>
        <v>
        </v>
      </c>
      <c r="L21" s="527" t="str">
        <f aca="false">IF(基本情報入力シート!W52="","",基本情報入力シート!W52)</f>
        <v>
        </v>
      </c>
      <c r="M21" s="526" t="str">
        <f aca="false">IF(基本情報入力シート!X52="","",基本情報入力シート!X52)</f>
        <v>
        </v>
      </c>
      <c r="N21" s="528" t="str">
        <f aca="false">IF(基本情報入力シート!Y52="","",基本情報入力シート!Y52)</f>
        <v>
        </v>
      </c>
      <c r="O21" s="506"/>
      <c r="P21" s="529"/>
      <c r="Q21" s="530" t="e">
        <f aca="false">IFERROR(ROUNDDOWN(P21*VLOOKUP(N21,),0))</f>
        <v>#VALUE!</v>
      </c>
      <c r="R21" s="531"/>
      <c r="S21" s="532"/>
      <c r="T21" s="532"/>
      <c r="U21" s="511"/>
      <c r="V21" s="533"/>
      <c r="W21" s="532"/>
      <c r="X21" s="534" t="e">
        <f aca="false">IFERROR(IF(V21="ー", "", ROUNDDOWN(W21*VLOOKUP(N21,),0)))</f>
        <v>#VALUE!</v>
      </c>
      <c r="Y21" s="535"/>
      <c r="Z21" s="532"/>
      <c r="AA21" s="511"/>
      <c r="AB21" s="516" t="e">
        <f aca="false">VLOOKUP(N21,)</f>
        <v>#VALUE!</v>
      </c>
      <c r="AC21" s="516" t="e">
        <f aca="false">IFERROR(VLOOKUP(N21,))</f>
        <v>#VALUE!</v>
      </c>
      <c r="AD21" s="516" t="e">
        <f aca="false">IFERROR(VLOOKUP(N21,))</f>
        <v>#VALUE!</v>
      </c>
      <c r="AE21" s="517" t="e">
        <f aca="false">IFERROR(VLOOKUP(N21,))</f>
        <v>#VALUE!</v>
      </c>
      <c r="AF21" s="518" t="str">
        <f aca="false">IF(OR(O21="処遇改善加算Ⅰ",O21="処遇改善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G21" s="519" t="str">
        <f aca="false">IF(OR(V21="処遇改善加算Ⅰイ",V21="処遇改善加算Ⅰロ",V21="処遇改善加算Ⅱイ",V21="処遇改善加算Ⅱロ"),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H21" s="520" t="e">
        <f aca="false">IFERROR(VLOOKUP(N21,))</f>
        <v>#VALUE!</v>
      </c>
      <c r="AI21" s="521"/>
      <c r="AJ21" s="443"/>
      <c r="AK21" s="523"/>
      <c r="AL21" s="523"/>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40.15" hidden="false" customHeight="true" outlineLevel="0" collapsed="false">
      <c r="A22" s="524" t="n">
        <v>9</v>
      </c>
      <c r="B22" s="525" t="str">
        <f aca="false">IF(基本情報入力シート!C53="","",基本情報入力シート!C53)</f>
        <v>
        </v>
      </c>
      <c r="C22" s="525"/>
      <c r="D22" s="525"/>
      <c r="E22" s="525"/>
      <c r="F22" s="525"/>
      <c r="G22" s="525"/>
      <c r="H22" s="525"/>
      <c r="I22" s="525"/>
      <c r="J22" s="526" t="str">
        <f aca="false">IF(基本情報入力シート!M53="","",基本情報入力シート!M53)</f>
        <v>
        </v>
      </c>
      <c r="K22" s="527" t="str">
        <f aca="false">IF(基本情報入力シート!R53="","",基本情報入力シート!R53)</f>
        <v>
        </v>
      </c>
      <c r="L22" s="527" t="str">
        <f aca="false">IF(基本情報入力シート!W53="","",基本情報入力シート!W53)</f>
        <v>
        </v>
      </c>
      <c r="M22" s="526" t="str">
        <f aca="false">IF(基本情報入力シート!X53="","",基本情報入力シート!X53)</f>
        <v>
        </v>
      </c>
      <c r="N22" s="528" t="str">
        <f aca="false">IF(基本情報入力シート!Y53="","",基本情報入力シート!Y53)</f>
        <v>
        </v>
      </c>
      <c r="O22" s="506"/>
      <c r="P22" s="529"/>
      <c r="Q22" s="530" t="e">
        <f aca="false">IFERROR(ROUNDDOWN(P22*VLOOKUP(N22,),0))</f>
        <v>#VALUE!</v>
      </c>
      <c r="R22" s="531"/>
      <c r="S22" s="532"/>
      <c r="T22" s="532"/>
      <c r="U22" s="511"/>
      <c r="V22" s="533"/>
      <c r="W22" s="532"/>
      <c r="X22" s="534" t="e">
        <f aca="false">IFERROR(IF(V22="ー", "", ROUNDDOWN(W22*VLOOKUP(N22,),0)))</f>
        <v>#VALUE!</v>
      </c>
      <c r="Y22" s="535"/>
      <c r="Z22" s="532"/>
      <c r="AA22" s="511"/>
      <c r="AB22" s="516" t="e">
        <f aca="false">VLOOKUP(N22,)</f>
        <v>#VALUE!</v>
      </c>
      <c r="AC22" s="516" t="e">
        <f aca="false">IFERROR(VLOOKUP(N22,))</f>
        <v>#VALUE!</v>
      </c>
      <c r="AD22" s="516" t="e">
        <f aca="false">IFERROR(VLOOKUP(N22,))</f>
        <v>#VALUE!</v>
      </c>
      <c r="AE22" s="517" t="e">
        <f aca="false">IFERROR(VLOOKUP(N22,))</f>
        <v>#VALUE!</v>
      </c>
      <c r="AF22" s="518" t="str">
        <f aca="false">IF(OR(O22="処遇改善加算Ⅰ",O22="処遇改善加算Ⅱ"),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G22" s="519" t="str">
        <f aca="false">IF(OR(V22="処遇改善加算Ⅰイ",V22="処遇改善加算Ⅰロ",V22="処遇改善加算Ⅱイ",V22="処遇改善加算Ⅱロ"),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H22" s="520" t="e">
        <f aca="false">IFERROR(VLOOKUP(N22,))</f>
        <v>#VALUE!</v>
      </c>
      <c r="AI22" s="521"/>
      <c r="AJ22" s="443"/>
      <c r="AK22" s="443"/>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40.15" hidden="false" customHeight="true" outlineLevel="0" collapsed="false">
      <c r="A23" s="524" t="n">
        <v>10</v>
      </c>
      <c r="B23" s="525" t="str">
        <f aca="false">IF(基本情報入力シート!C54="","",基本情報入力シート!C54)</f>
        <v>
        </v>
      </c>
      <c r="C23" s="525"/>
      <c r="D23" s="525"/>
      <c r="E23" s="525"/>
      <c r="F23" s="525"/>
      <c r="G23" s="525"/>
      <c r="H23" s="525"/>
      <c r="I23" s="525"/>
      <c r="J23" s="526" t="str">
        <f aca="false">IF(基本情報入力シート!M54="","",基本情報入力シート!M54)</f>
        <v>
        </v>
      </c>
      <c r="K23" s="527" t="str">
        <f aca="false">IF(基本情報入力シート!R54="","",基本情報入力シート!R54)</f>
        <v>
        </v>
      </c>
      <c r="L23" s="527" t="str">
        <f aca="false">IF(基本情報入力シート!W54="","",基本情報入力シート!W54)</f>
        <v>
        </v>
      </c>
      <c r="M23" s="526" t="str">
        <f aca="false">IF(基本情報入力シート!X54="","",基本情報入力シート!X54)</f>
        <v>
        </v>
      </c>
      <c r="N23" s="528" t="str">
        <f aca="false">IF(基本情報入力シート!Y54="","",基本情報入力シート!Y54)</f>
        <v>
        </v>
      </c>
      <c r="O23" s="506"/>
      <c r="P23" s="529"/>
      <c r="Q23" s="530" t="e">
        <f aca="false">IFERROR(ROUNDDOWN(P23*VLOOKUP(N23,),0))</f>
        <v>#VALUE!</v>
      </c>
      <c r="R23" s="531"/>
      <c r="S23" s="532"/>
      <c r="T23" s="532"/>
      <c r="U23" s="511"/>
      <c r="V23" s="533"/>
      <c r="W23" s="532"/>
      <c r="X23" s="534" t="e">
        <f aca="false">IFERROR(IF(V23="ー", "", ROUNDDOWN(W23*VLOOKUP(N23,),0)))</f>
        <v>#VALUE!</v>
      </c>
      <c r="Y23" s="535"/>
      <c r="Z23" s="532"/>
      <c r="AA23" s="511"/>
      <c r="AB23" s="516" t="e">
        <f aca="false">VLOOKUP(N23,)</f>
        <v>#VALUE!</v>
      </c>
      <c r="AC23" s="516" t="e">
        <f aca="false">IFERROR(VLOOKUP(N23,))</f>
        <v>#VALUE!</v>
      </c>
      <c r="AD23" s="516" t="e">
        <f aca="false">IFERROR(VLOOKUP(N23,))</f>
        <v>#VALUE!</v>
      </c>
      <c r="AE23" s="517" t="e">
        <f aca="false">IFERROR(VLOOKUP(N23,))</f>
        <v>#VALUE!</v>
      </c>
      <c r="AF23" s="518" t="str">
        <f aca="false">IF(OR(O23="処遇改善加算Ⅰ",O23="処遇改善加算Ⅱ"),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G23" s="519" t="str">
        <f aca="false">IF(OR(V23="処遇改善加算Ⅰイ",V23="処遇改善加算Ⅰロ",V23="処遇改善加算Ⅱイ",V23="処遇改善加算Ⅱロ"),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H23" s="520" t="e">
        <f aca="false">IFERROR(VLOOKUP(N23,))</f>
        <v>#VALUE!</v>
      </c>
      <c r="AI23" s="521"/>
      <c r="AJ23" s="443"/>
      <c r="AK23" s="443"/>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40.15" hidden="false" customHeight="true" outlineLevel="0" collapsed="false">
      <c r="A24" s="524" t="n">
        <v>11</v>
      </c>
      <c r="B24" s="525" t="str">
        <f aca="false">IF(基本情報入力シート!C55="","",基本情報入力シート!C55)</f>
        <v>
        </v>
      </c>
      <c r="C24" s="525"/>
      <c r="D24" s="525"/>
      <c r="E24" s="525"/>
      <c r="F24" s="525"/>
      <c r="G24" s="525"/>
      <c r="H24" s="525"/>
      <c r="I24" s="525"/>
      <c r="J24" s="526" t="str">
        <f aca="false">IF(基本情報入力シート!M55="","",基本情報入力シート!M55)</f>
        <v>
        </v>
      </c>
      <c r="K24" s="527" t="str">
        <f aca="false">IF(基本情報入力シート!R55="","",基本情報入力シート!R55)</f>
        <v>
        </v>
      </c>
      <c r="L24" s="527" t="str">
        <f aca="false">IF(基本情報入力シート!W55="","",基本情報入力シート!W55)</f>
        <v>
        </v>
      </c>
      <c r="M24" s="526" t="str">
        <f aca="false">IF(基本情報入力シート!X55="","",基本情報入力シート!X55)</f>
        <v>
        </v>
      </c>
      <c r="N24" s="528" t="str">
        <f aca="false">IF(基本情報入力シート!Y55="","",基本情報入力シート!Y55)</f>
        <v>
        </v>
      </c>
      <c r="O24" s="506"/>
      <c r="P24" s="529"/>
      <c r="Q24" s="530" t="e">
        <f aca="false">IFERROR(ROUNDDOWN(P24*VLOOKUP(N24,),0))</f>
        <v>#VALUE!</v>
      </c>
      <c r="R24" s="531"/>
      <c r="S24" s="532"/>
      <c r="T24" s="532"/>
      <c r="U24" s="511"/>
      <c r="V24" s="533"/>
      <c r="W24" s="532"/>
      <c r="X24" s="534" t="e">
        <f aca="false">IFERROR(IF(V24="ー", "", ROUNDDOWN(W24*VLOOKUP(N24,),0)))</f>
        <v>#VALUE!</v>
      </c>
      <c r="Y24" s="535"/>
      <c r="Z24" s="532"/>
      <c r="AA24" s="511"/>
      <c r="AB24" s="516" t="e">
        <f aca="false">VLOOKUP(N24,)</f>
        <v>#VALUE!</v>
      </c>
      <c r="AC24" s="516" t="e">
        <f aca="false">IFERROR(VLOOKUP(N24,))</f>
        <v>#VALUE!</v>
      </c>
      <c r="AD24" s="516" t="e">
        <f aca="false">IFERROR(VLOOKUP(N24,))</f>
        <v>#VALUE!</v>
      </c>
      <c r="AE24" s="517" t="e">
        <f aca="false">IFERROR(VLOOKUP(N24,))</f>
        <v>#VALUE!</v>
      </c>
      <c r="AF24" s="518" t="str">
        <f aca="false">IF(OR(O24="処遇改善加算Ⅰ",O24="処遇改善加算Ⅱ"),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G24" s="519" t="str">
        <f aca="false">IF(OR(V24="処遇改善加算Ⅰイ",V24="処遇改善加算Ⅰロ",V24="処遇改善加算Ⅱイ",V24="処遇改善加算Ⅱロ"),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H24" s="520" t="e">
        <f aca="false">IFERROR(VLOOKUP(N24,))</f>
        <v>#VALUE!</v>
      </c>
      <c r="AI24" s="521"/>
      <c r="AJ24" s="443"/>
      <c r="AK24" s="443"/>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40.15" hidden="false" customHeight="true" outlineLevel="0" collapsed="false">
      <c r="A25" s="524" t="n">
        <v>12</v>
      </c>
      <c r="B25" s="525" t="str">
        <f aca="false">IF(基本情報入力シート!C56="","",基本情報入力シート!C56)</f>
        <v>
        </v>
      </c>
      <c r="C25" s="525"/>
      <c r="D25" s="525"/>
      <c r="E25" s="525"/>
      <c r="F25" s="525"/>
      <c r="G25" s="525"/>
      <c r="H25" s="525"/>
      <c r="I25" s="525"/>
      <c r="J25" s="526" t="str">
        <f aca="false">IF(基本情報入力シート!M56="","",基本情報入力シート!M56)</f>
        <v>
        </v>
      </c>
      <c r="K25" s="527" t="str">
        <f aca="false">IF(基本情報入力シート!R56="","",基本情報入力シート!R56)</f>
        <v>
        </v>
      </c>
      <c r="L25" s="527" t="str">
        <f aca="false">IF(基本情報入力シート!W56="","",基本情報入力シート!W56)</f>
        <v>
        </v>
      </c>
      <c r="M25" s="526" t="str">
        <f aca="false">IF(基本情報入力シート!X56="","",基本情報入力シート!X56)</f>
        <v>
        </v>
      </c>
      <c r="N25" s="528" t="str">
        <f aca="false">IF(基本情報入力シート!Y56="","",基本情報入力シート!Y56)</f>
        <v>
        </v>
      </c>
      <c r="O25" s="506"/>
      <c r="P25" s="529"/>
      <c r="Q25" s="530" t="e">
        <f aca="false">IFERROR(ROUNDDOWN(P25*VLOOKUP(N25,),0))</f>
        <v>#VALUE!</v>
      </c>
      <c r="R25" s="531"/>
      <c r="S25" s="532"/>
      <c r="T25" s="532"/>
      <c r="U25" s="511"/>
      <c r="V25" s="533"/>
      <c r="W25" s="532"/>
      <c r="X25" s="534" t="e">
        <f aca="false">IFERROR(IF(V25="ー", "", ROUNDDOWN(W25*VLOOKUP(N25,),0)))</f>
        <v>#VALUE!</v>
      </c>
      <c r="Y25" s="535"/>
      <c r="Z25" s="532"/>
      <c r="AA25" s="511"/>
      <c r="AB25" s="516" t="e">
        <f aca="false">VLOOKUP(N25,)</f>
        <v>#VALUE!</v>
      </c>
      <c r="AC25" s="516" t="e">
        <f aca="false">IFERROR(VLOOKUP(N25,))</f>
        <v>#VALUE!</v>
      </c>
      <c r="AD25" s="516" t="e">
        <f aca="false">IFERROR(VLOOKUP(N25,))</f>
        <v>#VALUE!</v>
      </c>
      <c r="AE25" s="517" t="e">
        <f aca="false">IFERROR(VLOOKUP(N25,))</f>
        <v>#VALUE!</v>
      </c>
      <c r="AF25" s="518" t="str">
        <f aca="false">IF(OR(O25="処遇改善加算Ⅰ",O25="処遇改善加算Ⅱ"),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G25" s="519" t="str">
        <f aca="false">IF(OR(V25="処遇改善加算Ⅰイ",V25="処遇改善加算Ⅰロ",V25="処遇改善加算Ⅱイ",V25="処遇改善加算Ⅱロ"),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H25" s="520" t="e">
        <f aca="false">IFERROR(VLOOKUP(N25,))</f>
        <v>#VALUE!</v>
      </c>
      <c r="AI25" s="521"/>
      <c r="AJ25" s="443"/>
      <c r="AK25" s="443"/>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40.15" hidden="false" customHeight="true" outlineLevel="0" collapsed="false">
      <c r="A26" s="524" t="n">
        <v>13</v>
      </c>
      <c r="B26" s="525" t="str">
        <f aca="false">IF(基本情報入力シート!C57="","",基本情報入力シート!C57)</f>
        <v>
        </v>
      </c>
      <c r="C26" s="525"/>
      <c r="D26" s="525"/>
      <c r="E26" s="525"/>
      <c r="F26" s="525"/>
      <c r="G26" s="525"/>
      <c r="H26" s="525"/>
      <c r="I26" s="525"/>
      <c r="J26" s="526" t="str">
        <f aca="false">IF(基本情報入力シート!M57="","",基本情報入力シート!M57)</f>
        <v>
        </v>
      </c>
      <c r="K26" s="527" t="str">
        <f aca="false">IF(基本情報入力シート!R57="","",基本情報入力シート!R57)</f>
        <v>
        </v>
      </c>
      <c r="L26" s="527" t="str">
        <f aca="false">IF(基本情報入力シート!W57="","",基本情報入力シート!W57)</f>
        <v>
        </v>
      </c>
      <c r="M26" s="526" t="str">
        <f aca="false">IF(基本情報入力シート!X57="","",基本情報入力シート!X57)</f>
        <v>
        </v>
      </c>
      <c r="N26" s="528" t="str">
        <f aca="false">IF(基本情報入力シート!Y57="","",基本情報入力シート!Y57)</f>
        <v>
        </v>
      </c>
      <c r="O26" s="506"/>
      <c r="P26" s="529"/>
      <c r="Q26" s="530" t="e">
        <f aca="false">IFERROR(ROUNDDOWN(P26*VLOOKUP(N26,),0))</f>
        <v>#VALUE!</v>
      </c>
      <c r="R26" s="531"/>
      <c r="S26" s="532"/>
      <c r="T26" s="532"/>
      <c r="U26" s="511"/>
      <c r="V26" s="533"/>
      <c r="W26" s="532"/>
      <c r="X26" s="534" t="e">
        <f aca="false">IFERROR(IF(V26="ー", "", ROUNDDOWN(W26*VLOOKUP(N26,),0)))</f>
        <v>#VALUE!</v>
      </c>
      <c r="Y26" s="535"/>
      <c r="Z26" s="532"/>
      <c r="AA26" s="511"/>
      <c r="AB26" s="516" t="e">
        <f aca="false">VLOOKUP(N26,)</f>
        <v>#VALUE!</v>
      </c>
      <c r="AC26" s="516" t="e">
        <f aca="false">IFERROR(VLOOKUP(N26,))</f>
        <v>#VALUE!</v>
      </c>
      <c r="AD26" s="516" t="e">
        <f aca="false">IFERROR(VLOOKUP(N26,))</f>
        <v>#VALUE!</v>
      </c>
      <c r="AE26" s="517" t="e">
        <f aca="false">IFERROR(VLOOKUP(N26,))</f>
        <v>#VALUE!</v>
      </c>
      <c r="AF26" s="518" t="str">
        <f aca="false">IF(OR(O26="処遇改善加算Ⅰ",O26="処遇改善加算Ⅱ"),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G26" s="519" t="str">
        <f aca="false">IF(OR(V26="処遇改善加算Ⅰイ",V26="処遇改善加算Ⅰロ",V26="処遇改善加算Ⅱイ",V26="処遇改善加算Ⅱロ"),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H26" s="520" t="e">
        <f aca="false">IFERROR(VLOOKUP(N26,))</f>
        <v>#VALUE!</v>
      </c>
      <c r="AI26" s="521"/>
      <c r="AJ26" s="443"/>
      <c r="AK26" s="443"/>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40.15" hidden="false" customHeight="true" outlineLevel="0" collapsed="false">
      <c r="A27" s="524" t="n">
        <v>14</v>
      </c>
      <c r="B27" s="525" t="str">
        <f aca="false">IF(基本情報入力シート!C58="","",基本情報入力シート!C58)</f>
        <v>
        </v>
      </c>
      <c r="C27" s="525"/>
      <c r="D27" s="525"/>
      <c r="E27" s="525"/>
      <c r="F27" s="525"/>
      <c r="G27" s="525"/>
      <c r="H27" s="525"/>
      <c r="I27" s="525"/>
      <c r="J27" s="526" t="str">
        <f aca="false">IF(基本情報入力シート!M58="","",基本情報入力シート!M58)</f>
        <v>
        </v>
      </c>
      <c r="K27" s="527" t="str">
        <f aca="false">IF(基本情報入力シート!R58="","",基本情報入力シート!R58)</f>
        <v>
        </v>
      </c>
      <c r="L27" s="527" t="str">
        <f aca="false">IF(基本情報入力シート!W58="","",基本情報入力シート!W58)</f>
        <v>
        </v>
      </c>
      <c r="M27" s="526" t="str">
        <f aca="false">IF(基本情報入力シート!X58="","",基本情報入力シート!X58)</f>
        <v>
        </v>
      </c>
      <c r="N27" s="528" t="str">
        <f aca="false">IF(基本情報入力シート!Y58="","",基本情報入力シート!Y58)</f>
        <v>
        </v>
      </c>
      <c r="O27" s="506"/>
      <c r="P27" s="529"/>
      <c r="Q27" s="530" t="e">
        <f aca="false">IFERROR(ROUNDDOWN(P27*VLOOKUP(N27,),0))</f>
        <v>#VALUE!</v>
      </c>
      <c r="R27" s="531"/>
      <c r="S27" s="532"/>
      <c r="T27" s="532"/>
      <c r="U27" s="511"/>
      <c r="V27" s="533"/>
      <c r="W27" s="532"/>
      <c r="X27" s="534" t="e">
        <f aca="false">IFERROR(IF(V27="ー", "", ROUNDDOWN(W27*VLOOKUP(N27,),0)))</f>
        <v>#VALUE!</v>
      </c>
      <c r="Y27" s="535"/>
      <c r="Z27" s="532"/>
      <c r="AA27" s="511"/>
      <c r="AB27" s="516" t="e">
        <f aca="false">VLOOKUP(N27,)</f>
        <v>#VALUE!</v>
      </c>
      <c r="AC27" s="516" t="e">
        <f aca="false">IFERROR(VLOOKUP(N27,))</f>
        <v>#VALUE!</v>
      </c>
      <c r="AD27" s="516" t="e">
        <f aca="false">IFERROR(VLOOKUP(N27,))</f>
        <v>#VALUE!</v>
      </c>
      <c r="AE27" s="517" t="e">
        <f aca="false">IFERROR(VLOOKUP(N27,))</f>
        <v>#VALUE!</v>
      </c>
      <c r="AF27" s="518" t="str">
        <f aca="false">IF(OR(O27="処遇改善加算Ⅰ",O27="処遇改善加算Ⅱ"),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G27" s="519" t="str">
        <f aca="false">IF(OR(V27="処遇改善加算Ⅰイ",V27="処遇改善加算Ⅰロ",V27="処遇改善加算Ⅱイ",V27="処遇改善加算Ⅱロ"),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H27" s="520" t="e">
        <f aca="false">IFERROR(VLOOKUP(N27,))</f>
        <v>#VALUE!</v>
      </c>
      <c r="AI27" s="521"/>
      <c r="AJ27" s="443"/>
      <c r="AK27" s="443"/>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40.15" hidden="false" customHeight="true" outlineLevel="0" collapsed="false">
      <c r="A28" s="524" t="n">
        <v>15</v>
      </c>
      <c r="B28" s="525" t="str">
        <f aca="false">IF(基本情報入力シート!C59="","",基本情報入力シート!C59)</f>
        <v>
        </v>
      </c>
      <c r="C28" s="525"/>
      <c r="D28" s="525"/>
      <c r="E28" s="525"/>
      <c r="F28" s="525"/>
      <c r="G28" s="525"/>
      <c r="H28" s="525"/>
      <c r="I28" s="525"/>
      <c r="J28" s="526" t="str">
        <f aca="false">IF(基本情報入力シート!M59="","",基本情報入力シート!M59)</f>
        <v>
        </v>
      </c>
      <c r="K28" s="527" t="str">
        <f aca="false">IF(基本情報入力シート!R59="","",基本情報入力シート!R59)</f>
        <v>
        </v>
      </c>
      <c r="L28" s="527" t="str">
        <f aca="false">IF(基本情報入力シート!W59="","",基本情報入力シート!W59)</f>
        <v>
        </v>
      </c>
      <c r="M28" s="526" t="str">
        <f aca="false">IF(基本情報入力シート!X59="","",基本情報入力シート!X59)</f>
        <v>
        </v>
      </c>
      <c r="N28" s="528" t="str">
        <f aca="false">IF(基本情報入力シート!Y59="","",基本情報入力シート!Y59)</f>
        <v>
        </v>
      </c>
      <c r="O28" s="506"/>
      <c r="P28" s="529"/>
      <c r="Q28" s="530" t="e">
        <f aca="false">IFERROR(ROUNDDOWN(P28*VLOOKUP(N28,),0))</f>
        <v>#VALUE!</v>
      </c>
      <c r="R28" s="531"/>
      <c r="S28" s="532"/>
      <c r="T28" s="532"/>
      <c r="U28" s="511"/>
      <c r="V28" s="533"/>
      <c r="W28" s="532"/>
      <c r="X28" s="534" t="e">
        <f aca="false">IFERROR(IF(V28="ー", "", ROUNDDOWN(W28*VLOOKUP(N28,),0)))</f>
        <v>#VALUE!</v>
      </c>
      <c r="Y28" s="535"/>
      <c r="Z28" s="532"/>
      <c r="AA28" s="511"/>
      <c r="AB28" s="516" t="e">
        <f aca="false">VLOOKUP(N28,)</f>
        <v>#VALUE!</v>
      </c>
      <c r="AC28" s="516" t="e">
        <f aca="false">IFERROR(VLOOKUP(N28,))</f>
        <v>#VALUE!</v>
      </c>
      <c r="AD28" s="516" t="e">
        <f aca="false">IFERROR(VLOOKUP(N28,))</f>
        <v>#VALUE!</v>
      </c>
      <c r="AE28" s="517" t="e">
        <f aca="false">IFERROR(VLOOKUP(N28,))</f>
        <v>#VALUE!</v>
      </c>
      <c r="AF28" s="518" t="str">
        <f aca="false">IF(OR(O28="処遇改善加算Ⅰ",O28="処遇改善加算Ⅱ"),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G28" s="519" t="str">
        <f aca="false">IF(OR(V28="処遇改善加算Ⅰイ",V28="処遇改善加算Ⅰロ",V28="処遇改善加算Ⅱイ",V28="処遇改善加算Ⅱロ"),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H28" s="520" t="e">
        <f aca="false">IFERROR(VLOOKUP(N28,))</f>
        <v>#VALUE!</v>
      </c>
      <c r="AI28" s="521"/>
      <c r="AJ28" s="443"/>
      <c r="AK28" s="443"/>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40.15" hidden="false" customHeight="true" outlineLevel="0" collapsed="false">
      <c r="A29" s="524" t="n">
        <v>16</v>
      </c>
      <c r="B29" s="525" t="str">
        <f aca="false">IF(基本情報入力シート!C60="","",基本情報入力シート!C60)</f>
        <v>
        </v>
      </c>
      <c r="C29" s="525"/>
      <c r="D29" s="525"/>
      <c r="E29" s="525"/>
      <c r="F29" s="525"/>
      <c r="G29" s="525"/>
      <c r="H29" s="525"/>
      <c r="I29" s="525"/>
      <c r="J29" s="527" t="str">
        <f aca="false">IF(基本情報入力シート!M60="","",基本情報入力シート!M60)</f>
        <v>
        </v>
      </c>
      <c r="K29" s="527" t="str">
        <f aca="false">IF(基本情報入力シート!R60="","",基本情報入力シート!R60)</f>
        <v>
        </v>
      </c>
      <c r="L29" s="527" t="str">
        <f aca="false">IF(基本情報入力シート!W60="","",基本情報入力シート!W60)</f>
        <v>
        </v>
      </c>
      <c r="M29" s="527" t="str">
        <f aca="false">IF(基本情報入力シート!X60="","",基本情報入力シート!X60)</f>
        <v>
        </v>
      </c>
      <c r="N29" s="528" t="str">
        <f aca="false">IF(基本情報入力シート!Y60="","",基本情報入力シート!Y60)</f>
        <v>
        </v>
      </c>
      <c r="O29" s="506"/>
      <c r="P29" s="529"/>
      <c r="Q29" s="530" t="e">
        <f aca="false">IFERROR(ROUNDDOWN(P29*VLOOKUP(N29,),0))</f>
        <v>#VALUE!</v>
      </c>
      <c r="R29" s="531"/>
      <c r="S29" s="532"/>
      <c r="T29" s="532"/>
      <c r="U29" s="511"/>
      <c r="V29" s="533"/>
      <c r="W29" s="532"/>
      <c r="X29" s="534" t="e">
        <f aca="false">IFERROR(IF(V29="ー", "", ROUNDDOWN(W29*VLOOKUP(N29,),0)))</f>
        <v>#VALUE!</v>
      </c>
      <c r="Y29" s="535"/>
      <c r="Z29" s="532"/>
      <c r="AA29" s="511"/>
      <c r="AB29" s="516" t="e">
        <f aca="false">VLOOKUP(N29,)</f>
        <v>#VALUE!</v>
      </c>
      <c r="AC29" s="516" t="e">
        <f aca="false">IFERROR(VLOOKUP(N29,))</f>
        <v>#VALUE!</v>
      </c>
      <c r="AD29" s="516" t="e">
        <f aca="false">IFERROR(VLOOKUP(N29,))</f>
        <v>#VALUE!</v>
      </c>
      <c r="AE29" s="517" t="e">
        <f aca="false">IFERROR(VLOOKUP(N29,))</f>
        <v>#VALUE!</v>
      </c>
      <c r="AF29" s="518" t="str">
        <f aca="false">IF(OR(O29="処遇改善加算Ⅰ",O29="処遇改善加算Ⅱ"),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G29" s="519" t="str">
        <f aca="false">IF(OR(V29="処遇改善加算Ⅰイ",V29="処遇改善加算Ⅰロ",V29="処遇改善加算Ⅱイ",V29="処遇改善加算Ⅱロ"),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H29" s="520" t="e">
        <f aca="false">IFERROR(VLOOKUP(N29,))</f>
        <v>#VALUE!</v>
      </c>
      <c r="AI29" s="521"/>
      <c r="AJ29" s="443"/>
      <c r="AK29" s="443"/>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s="1" customFormat="true" ht="40.15" hidden="false" customHeight="true" outlineLevel="0" collapsed="false">
      <c r="A30" s="524" t="n">
        <v>17</v>
      </c>
      <c r="B30" s="525" t="str">
        <f aca="false">IF(基本情報入力シート!C61="","",基本情報入力シート!C61)</f>
        <v>
        </v>
      </c>
      <c r="C30" s="525"/>
      <c r="D30" s="525"/>
      <c r="E30" s="525"/>
      <c r="F30" s="525"/>
      <c r="G30" s="525"/>
      <c r="H30" s="525"/>
      <c r="I30" s="525"/>
      <c r="J30" s="526" t="str">
        <f aca="false">IF(基本情報入力シート!M61="","",基本情報入力シート!M61)</f>
        <v>
        </v>
      </c>
      <c r="K30" s="527" t="str">
        <f aca="false">IF(基本情報入力シート!R61="","",基本情報入力シート!R61)</f>
        <v>
        </v>
      </c>
      <c r="L30" s="527" t="str">
        <f aca="false">IF(基本情報入力シート!W61="","",基本情報入力シート!W61)</f>
        <v>
        </v>
      </c>
      <c r="M30" s="526" t="str">
        <f aca="false">IF(基本情報入力シート!X61="","",基本情報入力シート!X61)</f>
        <v>
        </v>
      </c>
      <c r="N30" s="528" t="str">
        <f aca="false">IF(基本情報入力シート!Y61="","",基本情報入力シート!Y61)</f>
        <v>
        </v>
      </c>
      <c r="O30" s="506"/>
      <c r="P30" s="529"/>
      <c r="Q30" s="530" t="e">
        <f aca="false">IFERROR(ROUNDDOWN(P30*VLOOKUP(N30,),0))</f>
        <v>#VALUE!</v>
      </c>
      <c r="R30" s="531"/>
      <c r="S30" s="532"/>
      <c r="T30" s="532"/>
      <c r="U30" s="511"/>
      <c r="V30" s="533"/>
      <c r="W30" s="532"/>
      <c r="X30" s="534" t="e">
        <f aca="false">IFERROR(IF(V30="ー", "", ROUNDDOWN(W30*VLOOKUP(N30,),0)))</f>
        <v>#VALUE!</v>
      </c>
      <c r="Y30" s="535"/>
      <c r="Z30" s="532"/>
      <c r="AA30" s="511"/>
      <c r="AB30" s="516" t="e">
        <f aca="false">VLOOKUP(N30,)</f>
        <v>#VALUE!</v>
      </c>
      <c r="AC30" s="516" t="e">
        <f aca="false">IFERROR(VLOOKUP(N30,))</f>
        <v>#VALUE!</v>
      </c>
      <c r="AD30" s="516" t="e">
        <f aca="false">IFERROR(VLOOKUP(N30,))</f>
        <v>#VALUE!</v>
      </c>
      <c r="AE30" s="517" t="e">
        <f aca="false">IFERROR(VLOOKUP(N30,))</f>
        <v>#VALUE!</v>
      </c>
      <c r="AF30" s="518" t="str">
        <f aca="false">IF(OR(O30="処遇改善加算Ⅰ",O30="処遇改善加算Ⅱ"),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G30" s="519" t="str">
        <f aca="false">IF(OR(V30="処遇改善加算Ⅰイ",V30="処遇改善加算Ⅰロ",V30="処遇改善加算Ⅱイ",V30="処遇改善加算Ⅱロ"),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H30" s="520" t="e">
        <f aca="false">IFERROR(VLOOKUP(N30,))</f>
        <v>#VALUE!</v>
      </c>
      <c r="AI30" s="521"/>
      <c r="AJ30" s="443"/>
      <c r="AK30" s="443"/>
      <c r="AL30" s="443"/>
      <c r="AM30" s="443"/>
      <c r="AN30" s="443"/>
      <c r="AO30" s="443"/>
      <c r="AP30" s="443"/>
      <c r="AQ30" s="443"/>
    </row>
    <row r="31" s="1" customFormat="true" ht="40.15" hidden="false" customHeight="true" outlineLevel="0" collapsed="false">
      <c r="A31" s="524" t="n">
        <v>18</v>
      </c>
      <c r="B31" s="525" t="str">
        <f aca="false">IF(基本情報入力シート!C62="","",基本情報入力シート!C62)</f>
        <v>
        </v>
      </c>
      <c r="C31" s="525"/>
      <c r="D31" s="525"/>
      <c r="E31" s="525"/>
      <c r="F31" s="525"/>
      <c r="G31" s="525"/>
      <c r="H31" s="525"/>
      <c r="I31" s="525"/>
      <c r="J31" s="526" t="str">
        <f aca="false">IF(基本情報入力シート!M62="","",基本情報入力シート!M62)</f>
        <v>
        </v>
      </c>
      <c r="K31" s="527" t="str">
        <f aca="false">IF(基本情報入力シート!R62="","",基本情報入力シート!R62)</f>
        <v>
        </v>
      </c>
      <c r="L31" s="527" t="str">
        <f aca="false">IF(基本情報入力シート!W62="","",基本情報入力シート!W62)</f>
        <v>
        </v>
      </c>
      <c r="M31" s="526" t="str">
        <f aca="false">IF(基本情報入力シート!X62="","",基本情報入力シート!X62)</f>
        <v>
        </v>
      </c>
      <c r="N31" s="528" t="str">
        <f aca="false">IF(基本情報入力シート!Y62="","",基本情報入力シート!Y62)</f>
        <v>
        </v>
      </c>
      <c r="O31" s="506"/>
      <c r="P31" s="529"/>
      <c r="Q31" s="530" t="e">
        <f aca="false">IFERROR(ROUNDDOWN(P31*VLOOKUP(N31,),0))</f>
        <v>#VALUE!</v>
      </c>
      <c r="R31" s="531"/>
      <c r="S31" s="532"/>
      <c r="T31" s="532"/>
      <c r="U31" s="511"/>
      <c r="V31" s="533"/>
      <c r="W31" s="532"/>
      <c r="X31" s="534" t="e">
        <f aca="false">IFERROR(IF(V31="ー", "", ROUNDDOWN(W31*VLOOKUP(N31,),0)))</f>
        <v>#VALUE!</v>
      </c>
      <c r="Y31" s="535"/>
      <c r="Z31" s="532"/>
      <c r="AA31" s="511"/>
      <c r="AB31" s="516" t="e">
        <f aca="false">VLOOKUP(N31,)</f>
        <v>#VALUE!</v>
      </c>
      <c r="AC31" s="516" t="e">
        <f aca="false">IFERROR(VLOOKUP(N31,))</f>
        <v>#VALUE!</v>
      </c>
      <c r="AD31" s="516" t="e">
        <f aca="false">IFERROR(VLOOKUP(N31,))</f>
        <v>#VALUE!</v>
      </c>
      <c r="AE31" s="517" t="e">
        <f aca="false">IFERROR(VLOOKUP(N31,))</f>
        <v>#VALUE!</v>
      </c>
      <c r="AF31" s="518" t="str">
        <f aca="false">IF(OR(O31="処遇改善加算Ⅰ",O31="処遇改善加算Ⅱ"),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G31" s="519" t="str">
        <f aca="false">IF(OR(V31="処遇改善加算Ⅰイ",V31="処遇改善加算Ⅰロ",V31="処遇改善加算Ⅱイ",V31="処遇改善加算Ⅱロ"),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H31" s="520" t="e">
        <f aca="false">IFERROR(VLOOKUP(N31,))</f>
        <v>#VALUE!</v>
      </c>
      <c r="AI31" s="521"/>
      <c r="AJ31" s="443"/>
      <c r="AK31" s="443"/>
      <c r="AL31" s="443"/>
      <c r="AM31" s="443"/>
      <c r="AN31" s="443"/>
      <c r="AO31" s="443"/>
      <c r="AP31" s="443"/>
      <c r="AQ31" s="443"/>
    </row>
    <row r="32" s="1" customFormat="true" ht="40.15" hidden="false" customHeight="true" outlineLevel="0" collapsed="false">
      <c r="A32" s="524" t="n">
        <v>19</v>
      </c>
      <c r="B32" s="525" t="str">
        <f aca="false">IF(基本情報入力シート!C63="","",基本情報入力シート!C63)</f>
        <v>
        </v>
      </c>
      <c r="C32" s="525"/>
      <c r="D32" s="525"/>
      <c r="E32" s="525"/>
      <c r="F32" s="525"/>
      <c r="G32" s="525"/>
      <c r="H32" s="525"/>
      <c r="I32" s="525"/>
      <c r="J32" s="526" t="str">
        <f aca="false">IF(基本情報入力シート!M63="","",基本情報入力シート!M63)</f>
        <v>
        </v>
      </c>
      <c r="K32" s="527" t="str">
        <f aca="false">IF(基本情報入力シート!R63="","",基本情報入力シート!R63)</f>
        <v>
        </v>
      </c>
      <c r="L32" s="527" t="str">
        <f aca="false">IF(基本情報入力シート!W63="","",基本情報入力シート!W63)</f>
        <v>
        </v>
      </c>
      <c r="M32" s="526" t="str">
        <f aca="false">IF(基本情報入力シート!X63="","",基本情報入力シート!X63)</f>
        <v>
        </v>
      </c>
      <c r="N32" s="528" t="str">
        <f aca="false">IF(基本情報入力シート!Y63="","",基本情報入力シート!Y63)</f>
        <v>
        </v>
      </c>
      <c r="O32" s="506"/>
      <c r="P32" s="529"/>
      <c r="Q32" s="530" t="e">
        <f aca="false">IFERROR(ROUNDDOWN(P32*VLOOKUP(N32,),0))</f>
        <v>#VALUE!</v>
      </c>
      <c r="R32" s="531"/>
      <c r="S32" s="532"/>
      <c r="T32" s="532"/>
      <c r="U32" s="511"/>
      <c r="V32" s="533"/>
      <c r="W32" s="532"/>
      <c r="X32" s="534" t="e">
        <f aca="false">IFERROR(IF(V32="ー", "", ROUNDDOWN(W32*VLOOKUP(N32,),0)))</f>
        <v>#VALUE!</v>
      </c>
      <c r="Y32" s="535"/>
      <c r="Z32" s="532"/>
      <c r="AA32" s="511"/>
      <c r="AB32" s="516" t="e">
        <f aca="false">VLOOKUP(N32,)</f>
        <v>#VALUE!</v>
      </c>
      <c r="AC32" s="516" t="e">
        <f aca="false">IFERROR(VLOOKUP(N32,))</f>
        <v>#VALUE!</v>
      </c>
      <c r="AD32" s="516" t="e">
        <f aca="false">IFERROR(VLOOKUP(N32,))</f>
        <v>#VALUE!</v>
      </c>
      <c r="AE32" s="517" t="e">
        <f aca="false">IFERROR(VLOOKUP(N32,))</f>
        <v>#VALUE!</v>
      </c>
      <c r="AF32" s="518" t="str">
        <f aca="false">IF(OR(O32="処遇改善加算Ⅰ",O32="処遇改善加算Ⅱ"),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G32" s="519" t="str">
        <f aca="false">IF(OR(V32="処遇改善加算Ⅰイ",V32="処遇改善加算Ⅰロ",V32="処遇改善加算Ⅱイ",V32="処遇改善加算Ⅱロ"),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H32" s="520" t="e">
        <f aca="false">IFERROR(VLOOKUP(N32,))</f>
        <v>#VALUE!</v>
      </c>
      <c r="AI32" s="521"/>
      <c r="AJ32" s="443"/>
      <c r="AK32" s="443"/>
      <c r="AL32" s="443"/>
      <c r="AM32" s="443"/>
      <c r="AN32" s="443"/>
      <c r="AO32" s="443"/>
      <c r="AP32" s="443"/>
      <c r="AQ32" s="443"/>
    </row>
    <row r="33" s="1" customFormat="true" ht="40.15" hidden="false" customHeight="true" outlineLevel="0" collapsed="false">
      <c r="A33" s="524" t="n">
        <v>20</v>
      </c>
      <c r="B33" s="525" t="str">
        <f aca="false">IF(基本情報入力シート!C64="","",基本情報入力シート!C64)</f>
        <v>
        </v>
      </c>
      <c r="C33" s="525"/>
      <c r="D33" s="525"/>
      <c r="E33" s="525"/>
      <c r="F33" s="525"/>
      <c r="G33" s="525"/>
      <c r="H33" s="525"/>
      <c r="I33" s="525"/>
      <c r="J33" s="526" t="str">
        <f aca="false">IF(基本情報入力シート!M64="","",基本情報入力シート!M64)</f>
        <v>
        </v>
      </c>
      <c r="K33" s="527" t="str">
        <f aca="false">IF(基本情報入力シート!R64="","",基本情報入力シート!R64)</f>
        <v>
        </v>
      </c>
      <c r="L33" s="527" t="str">
        <f aca="false">IF(基本情報入力シート!W64="","",基本情報入力シート!W64)</f>
        <v>
        </v>
      </c>
      <c r="M33" s="526" t="str">
        <f aca="false">IF(基本情報入力シート!X64="","",基本情報入力シート!X64)</f>
        <v>
        </v>
      </c>
      <c r="N33" s="528" t="str">
        <f aca="false">IF(基本情報入力シート!Y64="","",基本情報入力シート!Y64)</f>
        <v>
        </v>
      </c>
      <c r="O33" s="506"/>
      <c r="P33" s="529"/>
      <c r="Q33" s="530" t="e">
        <f aca="false">IFERROR(ROUNDDOWN(P33*VLOOKUP(N33,),0))</f>
        <v>#VALUE!</v>
      </c>
      <c r="R33" s="531"/>
      <c r="S33" s="532"/>
      <c r="T33" s="532"/>
      <c r="U33" s="511"/>
      <c r="V33" s="533"/>
      <c r="W33" s="532"/>
      <c r="X33" s="534" t="e">
        <f aca="false">IFERROR(IF(V33="ー", "", ROUNDDOWN(W33*VLOOKUP(N33,),0)))</f>
        <v>#VALUE!</v>
      </c>
      <c r="Y33" s="535"/>
      <c r="Z33" s="532"/>
      <c r="AA33" s="511"/>
      <c r="AB33" s="516" t="e">
        <f aca="false">VLOOKUP(N33,)</f>
        <v>#VALUE!</v>
      </c>
      <c r="AC33" s="516" t="e">
        <f aca="false">IFERROR(VLOOKUP(N33,))</f>
        <v>#VALUE!</v>
      </c>
      <c r="AD33" s="516" t="e">
        <f aca="false">IFERROR(VLOOKUP(N33,))</f>
        <v>#VALUE!</v>
      </c>
      <c r="AE33" s="517" t="e">
        <f aca="false">IFERROR(VLOOKUP(N33,))</f>
        <v>#VALUE!</v>
      </c>
      <c r="AF33" s="518" t="str">
        <f aca="false">IF(OR(O33="処遇改善加算Ⅰ",O33="処遇改善加算Ⅱ"),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G33" s="519" t="str">
        <f aca="false">IF(OR(V33="処遇改善加算Ⅰイ",V33="処遇改善加算Ⅰロ",V33="処遇改善加算Ⅱイ",V33="処遇改善加算Ⅱロ"),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H33" s="520" t="e">
        <f aca="false">IFERROR(VLOOKUP(N33,))</f>
        <v>#VALUE!</v>
      </c>
      <c r="AI33" s="521"/>
      <c r="AJ33" s="443"/>
      <c r="AK33" s="443"/>
      <c r="AL33" s="443"/>
      <c r="AM33" s="443"/>
      <c r="AN33" s="443"/>
      <c r="AO33" s="443"/>
      <c r="AP33" s="443"/>
      <c r="AQ33" s="443"/>
    </row>
    <row r="34" s="443" customFormat="true" ht="40.15" hidden="false" customHeight="true" outlineLevel="0" collapsed="false">
      <c r="A34" s="524" t="n">
        <v>21</v>
      </c>
      <c r="B34" s="525" t="str">
        <f aca="false">IF(基本情報入力シート!C65="","",基本情報入力シート!C65)</f>
        <v>
        </v>
      </c>
      <c r="C34" s="525"/>
      <c r="D34" s="525"/>
      <c r="E34" s="525"/>
      <c r="F34" s="525"/>
      <c r="G34" s="525"/>
      <c r="H34" s="525"/>
      <c r="I34" s="525"/>
      <c r="J34" s="527" t="str">
        <f aca="false">IF(基本情報入力シート!M65="","",基本情報入力シート!M65)</f>
        <v>
        </v>
      </c>
      <c r="K34" s="527" t="str">
        <f aca="false">IF(基本情報入力シート!R65="","",基本情報入力シート!R65)</f>
        <v>
        </v>
      </c>
      <c r="L34" s="527" t="str">
        <f aca="false">IF(基本情報入力シート!W65="","",基本情報入力シート!W65)</f>
        <v>
        </v>
      </c>
      <c r="M34" s="527" t="str">
        <f aca="false">IF(基本情報入力シート!X65="","",基本情報入力シート!X65)</f>
        <v>
        </v>
      </c>
      <c r="N34" s="528" t="str">
        <f aca="false">IF(基本情報入力シート!Y65="","",基本情報入力シート!Y65)</f>
        <v>
        </v>
      </c>
      <c r="O34" s="506"/>
      <c r="P34" s="529"/>
      <c r="Q34" s="530" t="e">
        <f aca="false">IFERROR(ROUNDDOWN(P34*VLOOKUP(N34,),0))</f>
        <v>#VALUE!</v>
      </c>
      <c r="R34" s="531"/>
      <c r="S34" s="532"/>
      <c r="T34" s="532"/>
      <c r="U34" s="511"/>
      <c r="V34" s="533"/>
      <c r="W34" s="532"/>
      <c r="X34" s="534" t="e">
        <f aca="false">IFERROR(IF(V34="ー", "", ROUNDDOWN(W34*VLOOKUP(N34,),0)))</f>
        <v>#VALUE!</v>
      </c>
      <c r="Y34" s="535"/>
      <c r="Z34" s="532"/>
      <c r="AA34" s="511"/>
      <c r="AB34" s="516" t="e">
        <f aca="false">VLOOKUP(N34,)</f>
        <v>#VALUE!</v>
      </c>
      <c r="AC34" s="516" t="e">
        <f aca="false">IFERROR(VLOOKUP(N34,))</f>
        <v>#VALUE!</v>
      </c>
      <c r="AD34" s="516" t="e">
        <f aca="false">IFERROR(VLOOKUP(N34,))</f>
        <v>#VALUE!</v>
      </c>
      <c r="AE34" s="517" t="e">
        <f aca="false">IFERROR(VLOOKUP(N34,))</f>
        <v>#VALUE!</v>
      </c>
      <c r="AF34" s="518" t="str">
        <f aca="false">IF(OR(O34="処遇改善加算Ⅰ",O34="処遇改善加算Ⅱ"),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G34" s="519" t="str">
        <f aca="false">IF(OR(V34="処遇改善加算Ⅰイ",V34="処遇改善加算Ⅰロ",V34="処遇改善加算Ⅱイ",V34="処遇改善加算Ⅱロ"),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H34" s="520" t="e">
        <f aca="false">IFERROR(VLOOKUP(N34,))</f>
        <v>#VALUE!</v>
      </c>
      <c r="AI34" s="521"/>
    </row>
    <row r="35" s="443" customFormat="true" ht="40.15" hidden="false" customHeight="true" outlineLevel="0" collapsed="false">
      <c r="A35" s="539" t="n">
        <v>22</v>
      </c>
      <c r="B35" s="540" t="str">
        <f aca="false">IF(基本情報入力シート!C66="","",基本情報入力シート!C66)</f>
        <v>
        </v>
      </c>
      <c r="C35" s="540"/>
      <c r="D35" s="540"/>
      <c r="E35" s="540"/>
      <c r="F35" s="540"/>
      <c r="G35" s="540"/>
      <c r="H35" s="540"/>
      <c r="I35" s="540"/>
      <c r="J35" s="541" t="str">
        <f aca="false">IF(基本情報入力シート!M66="","",基本情報入力シート!M66)</f>
        <v>
        </v>
      </c>
      <c r="K35" s="542" t="str">
        <f aca="false">IF(基本情報入力シート!R66="","",基本情報入力シート!R66)</f>
        <v>
        </v>
      </c>
      <c r="L35" s="542" t="str">
        <f aca="false">IF(基本情報入力シート!W66="","",基本情報入力シート!W66)</f>
        <v>
        </v>
      </c>
      <c r="M35" s="541" t="str">
        <f aca="false">IF(基本情報入力シート!X66="","",基本情報入力シート!X66)</f>
        <v>
        </v>
      </c>
      <c r="N35" s="543" t="str">
        <f aca="false">IF(基本情報入力シート!Y66="","",基本情報入力シート!Y66)</f>
        <v>
        </v>
      </c>
      <c r="O35" s="506"/>
      <c r="P35" s="529"/>
      <c r="Q35" s="530" t="e">
        <f aca="false">IFERROR(ROUNDDOWN(P35*VLOOKUP(N35,),0))</f>
        <v>#VALUE!</v>
      </c>
      <c r="R35" s="531"/>
      <c r="S35" s="532"/>
      <c r="T35" s="532"/>
      <c r="U35" s="511"/>
      <c r="V35" s="533"/>
      <c r="W35" s="532"/>
      <c r="X35" s="534" t="e">
        <f aca="false">IFERROR(IF(V35="ー", "", ROUNDDOWN(W35*VLOOKUP(N35,),0)))</f>
        <v>#VALUE!</v>
      </c>
      <c r="Y35" s="535"/>
      <c r="Z35" s="532"/>
      <c r="AA35" s="511"/>
      <c r="AB35" s="516" t="e">
        <f aca="false">VLOOKUP(N35,)</f>
        <v>#VALUE!</v>
      </c>
      <c r="AC35" s="516" t="e">
        <f aca="false">IFERROR(VLOOKUP(N35,))</f>
        <v>#VALUE!</v>
      </c>
      <c r="AD35" s="516" t="e">
        <f aca="false">IFERROR(VLOOKUP(N35,))</f>
        <v>#VALUE!</v>
      </c>
      <c r="AE35" s="517" t="e">
        <f aca="false">IFERROR(VLOOKUP(N35,))</f>
        <v>#VALUE!</v>
      </c>
      <c r="AF35" s="518" t="str">
        <f aca="false">IF(OR(O35="処遇改善加算Ⅰ",O35="処遇改善加算Ⅱ"),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G35" s="519" t="str">
        <f aca="false">IF(OR(V35="処遇改善加算Ⅰイ",V35="処遇改善加算Ⅰロ",V35="処遇改善加算Ⅱイ",V35="処遇改善加算Ⅱロ"),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H35" s="520" t="e">
        <f aca="false">IFERROR(VLOOKUP(N35,))</f>
        <v>#VALUE!</v>
      </c>
      <c r="AI35" s="521"/>
    </row>
    <row r="36" s="443" customFormat="true" ht="40.15" hidden="false" customHeight="true" outlineLevel="0" collapsed="false">
      <c r="A36" s="524" t="n">
        <v>23</v>
      </c>
      <c r="B36" s="525" t="str">
        <f aca="false">IF(基本情報入力シート!C67="","",基本情報入力シート!C67)</f>
        <v>
        </v>
      </c>
      <c r="C36" s="525"/>
      <c r="D36" s="525"/>
      <c r="E36" s="525"/>
      <c r="F36" s="525"/>
      <c r="G36" s="525"/>
      <c r="H36" s="525"/>
      <c r="I36" s="525"/>
      <c r="J36" s="526" t="str">
        <f aca="false">IF(基本情報入力シート!M67="","",基本情報入力シート!M67)</f>
        <v>
        </v>
      </c>
      <c r="K36" s="527" t="str">
        <f aca="false">IF(基本情報入力シート!R67="","",基本情報入力シート!R67)</f>
        <v>
        </v>
      </c>
      <c r="L36" s="527" t="str">
        <f aca="false">IF(基本情報入力シート!W67="","",基本情報入力シート!W67)</f>
        <v>
        </v>
      </c>
      <c r="M36" s="526" t="str">
        <f aca="false">IF(基本情報入力シート!X67="","",基本情報入力シート!X67)</f>
        <v>
        </v>
      </c>
      <c r="N36" s="528" t="str">
        <f aca="false">IF(基本情報入力シート!Y67="","",基本情報入力シート!Y67)</f>
        <v>
        </v>
      </c>
      <c r="O36" s="506"/>
      <c r="P36" s="529"/>
      <c r="Q36" s="530" t="e">
        <f aca="false">IFERROR(ROUNDDOWN(P36*VLOOKUP(N36,),0))</f>
        <v>#VALUE!</v>
      </c>
      <c r="R36" s="531"/>
      <c r="S36" s="532"/>
      <c r="T36" s="532"/>
      <c r="U36" s="511"/>
      <c r="V36" s="533"/>
      <c r="W36" s="532"/>
      <c r="X36" s="534" t="e">
        <f aca="false">IFERROR(IF(V36="ー", "", ROUNDDOWN(W36*VLOOKUP(N36,),0)))</f>
        <v>#VALUE!</v>
      </c>
      <c r="Y36" s="535"/>
      <c r="Z36" s="532"/>
      <c r="AA36" s="511"/>
      <c r="AB36" s="516" t="e">
        <f aca="false">VLOOKUP(N36,)</f>
        <v>#VALUE!</v>
      </c>
      <c r="AC36" s="516" t="e">
        <f aca="false">IFERROR(VLOOKUP(N36,))</f>
        <v>#VALUE!</v>
      </c>
      <c r="AD36" s="516" t="e">
        <f aca="false">IFERROR(VLOOKUP(N36,))</f>
        <v>#VALUE!</v>
      </c>
      <c r="AE36" s="517" t="e">
        <f aca="false">IFERROR(VLOOKUP(N36,))</f>
        <v>#VALUE!</v>
      </c>
      <c r="AF36" s="518" t="str">
        <f aca="false">IF(OR(O36="処遇改善加算Ⅰ",O36="処遇改善加算Ⅱ"),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G36" s="519" t="str">
        <f aca="false">IF(OR(V36="処遇改善加算Ⅰイ",V36="処遇改善加算Ⅰロ",V36="処遇改善加算Ⅱイ",V36="処遇改善加算Ⅱロ"),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H36" s="520" t="e">
        <f aca="false">IFERROR(VLOOKUP(N36,))</f>
        <v>#VALUE!</v>
      </c>
      <c r="AI36" s="521"/>
    </row>
    <row r="37" s="443" customFormat="true" ht="40.15" hidden="false" customHeight="true" outlineLevel="0" collapsed="false">
      <c r="A37" s="524" t="n">
        <v>24</v>
      </c>
      <c r="B37" s="525" t="str">
        <f aca="false">IF(基本情報入力シート!C68="","",基本情報入力シート!C68)</f>
        <v>
        </v>
      </c>
      <c r="C37" s="525"/>
      <c r="D37" s="525"/>
      <c r="E37" s="525"/>
      <c r="F37" s="525"/>
      <c r="G37" s="525"/>
      <c r="H37" s="525"/>
      <c r="I37" s="525"/>
      <c r="J37" s="526" t="str">
        <f aca="false">IF(基本情報入力シート!M68="","",基本情報入力シート!M68)</f>
        <v>
        </v>
      </c>
      <c r="K37" s="527" t="str">
        <f aca="false">IF(基本情報入力シート!R68="","",基本情報入力シート!R68)</f>
        <v>
        </v>
      </c>
      <c r="L37" s="527" t="str">
        <f aca="false">IF(基本情報入力シート!W68="","",基本情報入力シート!W68)</f>
        <v>
        </v>
      </c>
      <c r="M37" s="526" t="str">
        <f aca="false">IF(基本情報入力シート!X68="","",基本情報入力シート!X68)</f>
        <v>
        </v>
      </c>
      <c r="N37" s="528" t="str">
        <f aca="false">IF(基本情報入力シート!Y68="","",基本情報入力シート!Y68)</f>
        <v>
        </v>
      </c>
      <c r="O37" s="506"/>
      <c r="P37" s="529"/>
      <c r="Q37" s="530" t="e">
        <f aca="false">IFERROR(ROUNDDOWN(P37*VLOOKUP(N37,),0))</f>
        <v>#VALUE!</v>
      </c>
      <c r="R37" s="531"/>
      <c r="S37" s="532"/>
      <c r="T37" s="532"/>
      <c r="U37" s="511"/>
      <c r="V37" s="533"/>
      <c r="W37" s="532"/>
      <c r="X37" s="534" t="e">
        <f aca="false">IFERROR(IF(V37="ー", "", ROUNDDOWN(W37*VLOOKUP(N37,),0)))</f>
        <v>#VALUE!</v>
      </c>
      <c r="Y37" s="535"/>
      <c r="Z37" s="532"/>
      <c r="AA37" s="511"/>
      <c r="AB37" s="516" t="e">
        <f aca="false">VLOOKUP(N37,)</f>
        <v>#VALUE!</v>
      </c>
      <c r="AC37" s="516" t="e">
        <f aca="false">IFERROR(VLOOKUP(N37,))</f>
        <v>#VALUE!</v>
      </c>
      <c r="AD37" s="516" t="e">
        <f aca="false">IFERROR(VLOOKUP(N37,))</f>
        <v>#VALUE!</v>
      </c>
      <c r="AE37" s="517" t="e">
        <f aca="false">IFERROR(VLOOKUP(N37,))</f>
        <v>#VALUE!</v>
      </c>
      <c r="AF37" s="518" t="str">
        <f aca="false">IF(OR(O37="処遇改善加算Ⅰ",O37="処遇改善加算Ⅱ"),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G37" s="519" t="str">
        <f aca="false">IF(OR(V37="処遇改善加算Ⅰイ",V37="処遇改善加算Ⅰロ",V37="処遇改善加算Ⅱイ",V37="処遇改善加算Ⅱロ"),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H37" s="520" t="e">
        <f aca="false">IFERROR(VLOOKUP(N37,))</f>
        <v>#VALUE!</v>
      </c>
      <c r="AI37" s="521"/>
    </row>
    <row r="38" s="443" customFormat="true" ht="40.15" hidden="false" customHeight="true" outlineLevel="0" collapsed="false">
      <c r="A38" s="524" t="n">
        <v>25</v>
      </c>
      <c r="B38" s="525" t="str">
        <f aca="false">IF(基本情報入力シート!C69="","",基本情報入力シート!C69)</f>
        <v>
        </v>
      </c>
      <c r="C38" s="525"/>
      <c r="D38" s="525"/>
      <c r="E38" s="525"/>
      <c r="F38" s="525"/>
      <c r="G38" s="525"/>
      <c r="H38" s="525"/>
      <c r="I38" s="525"/>
      <c r="J38" s="526" t="str">
        <f aca="false">IF(基本情報入力シート!M69="","",基本情報入力シート!M69)</f>
        <v>
        </v>
      </c>
      <c r="K38" s="527" t="str">
        <f aca="false">IF(基本情報入力シート!R69="","",基本情報入力シート!R69)</f>
        <v>
        </v>
      </c>
      <c r="L38" s="527" t="str">
        <f aca="false">IF(基本情報入力シート!W69="","",基本情報入力シート!W69)</f>
        <v>
        </v>
      </c>
      <c r="M38" s="526" t="str">
        <f aca="false">IF(基本情報入力シート!X69="","",基本情報入力シート!X69)</f>
        <v>
        </v>
      </c>
      <c r="N38" s="528" t="str">
        <f aca="false">IF(基本情報入力シート!Y69="","",基本情報入力シート!Y69)</f>
        <v>
        </v>
      </c>
      <c r="O38" s="506"/>
      <c r="P38" s="529"/>
      <c r="Q38" s="530" t="e">
        <f aca="false">IFERROR(ROUNDDOWN(P38*VLOOKUP(N38,),0))</f>
        <v>#VALUE!</v>
      </c>
      <c r="R38" s="531"/>
      <c r="S38" s="532"/>
      <c r="T38" s="532"/>
      <c r="U38" s="511"/>
      <c r="V38" s="533"/>
      <c r="W38" s="532"/>
      <c r="X38" s="534" t="e">
        <f aca="false">IFERROR(IF(V38="ー", "", ROUNDDOWN(W38*VLOOKUP(N38,),0)))</f>
        <v>#VALUE!</v>
      </c>
      <c r="Y38" s="535"/>
      <c r="Z38" s="532"/>
      <c r="AA38" s="511"/>
      <c r="AB38" s="516" t="e">
        <f aca="false">VLOOKUP(N38,)</f>
        <v>#VALUE!</v>
      </c>
      <c r="AC38" s="516" t="e">
        <f aca="false">IFERROR(VLOOKUP(N38,))</f>
        <v>#VALUE!</v>
      </c>
      <c r="AD38" s="516" t="e">
        <f aca="false">IFERROR(VLOOKUP(N38,))</f>
        <v>#VALUE!</v>
      </c>
      <c r="AE38" s="517" t="e">
        <f aca="false">IFERROR(VLOOKUP(N38,))</f>
        <v>#VALUE!</v>
      </c>
      <c r="AF38" s="518" t="str">
        <f aca="false">IF(OR(O38="処遇改善加算Ⅰ",O38="処遇改善加算Ⅱ"),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G38" s="519" t="str">
        <f aca="false">IF(OR(V38="処遇改善加算Ⅰイ",V38="処遇改善加算Ⅰロ",V38="処遇改善加算Ⅱイ",V38="処遇改善加算Ⅱロ"),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H38" s="520" t="e">
        <f aca="false">IFERROR(VLOOKUP(N38,))</f>
        <v>#VALUE!</v>
      </c>
      <c r="AI38" s="521"/>
    </row>
    <row r="39" s="443" customFormat="true" ht="40.15" hidden="false" customHeight="true" outlineLevel="0" collapsed="false">
      <c r="A39" s="524" t="n">
        <v>26</v>
      </c>
      <c r="B39" s="525" t="str">
        <f aca="false">IF(基本情報入力シート!C70="","",基本情報入力シート!C70)</f>
        <v>
        </v>
      </c>
      <c r="C39" s="525"/>
      <c r="D39" s="525"/>
      <c r="E39" s="525"/>
      <c r="F39" s="525"/>
      <c r="G39" s="525"/>
      <c r="H39" s="525"/>
      <c r="I39" s="525"/>
      <c r="J39" s="526" t="str">
        <f aca="false">IF(基本情報入力シート!M70="","",基本情報入力シート!M70)</f>
        <v>
        </v>
      </c>
      <c r="K39" s="527" t="str">
        <f aca="false">IF(基本情報入力シート!R70="","",基本情報入力シート!R70)</f>
        <v>
        </v>
      </c>
      <c r="L39" s="527" t="str">
        <f aca="false">IF(基本情報入力シート!W70="","",基本情報入力シート!W70)</f>
        <v>
        </v>
      </c>
      <c r="M39" s="526" t="str">
        <f aca="false">IF(基本情報入力シート!X70="","",基本情報入力シート!X70)</f>
        <v>
        </v>
      </c>
      <c r="N39" s="528" t="str">
        <f aca="false">IF(基本情報入力シート!Y70="","",基本情報入力シート!Y70)</f>
        <v>
        </v>
      </c>
      <c r="O39" s="506"/>
      <c r="P39" s="529"/>
      <c r="Q39" s="530" t="e">
        <f aca="false">IFERROR(ROUNDDOWN(P39*VLOOKUP(N39,),0))</f>
        <v>#VALUE!</v>
      </c>
      <c r="R39" s="531"/>
      <c r="S39" s="532"/>
      <c r="T39" s="532"/>
      <c r="U39" s="511"/>
      <c r="V39" s="533"/>
      <c r="W39" s="532"/>
      <c r="X39" s="534" t="e">
        <f aca="false">IFERROR(IF(V39="ー", "", ROUNDDOWN(W39*VLOOKUP(N39,),0)))</f>
        <v>#VALUE!</v>
      </c>
      <c r="Y39" s="535"/>
      <c r="Z39" s="532"/>
      <c r="AA39" s="511"/>
      <c r="AB39" s="516" t="e">
        <f aca="false">VLOOKUP(N39,)</f>
        <v>#VALUE!</v>
      </c>
      <c r="AC39" s="516" t="e">
        <f aca="false">IFERROR(VLOOKUP(N39,))</f>
        <v>#VALUE!</v>
      </c>
      <c r="AD39" s="516" t="e">
        <f aca="false">IFERROR(VLOOKUP(N39,))</f>
        <v>#VALUE!</v>
      </c>
      <c r="AE39" s="517" t="e">
        <f aca="false">IFERROR(VLOOKUP(N39,))</f>
        <v>#VALUE!</v>
      </c>
      <c r="AF39" s="518" t="str">
        <f aca="false">IF(OR(O39="処遇改善加算Ⅰ",O39="処遇改善加算Ⅱ"),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G39" s="519" t="str">
        <f aca="false">IF(OR(V39="処遇改善加算Ⅰイ",V39="処遇改善加算Ⅰロ",V39="処遇改善加算Ⅱイ",V39="処遇改善加算Ⅱロ"),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H39" s="520" t="e">
        <f aca="false">IFERROR(VLOOKUP(N39,))</f>
        <v>#VALUE!</v>
      </c>
      <c r="AI39" s="521"/>
    </row>
    <row r="40" s="443" customFormat="true" ht="40.15" hidden="false" customHeight="true" outlineLevel="0" collapsed="false">
      <c r="A40" s="524" t="n">
        <v>27</v>
      </c>
      <c r="B40" s="525" t="str">
        <f aca="false">IF(基本情報入力シート!C71="","",基本情報入力シート!C71)</f>
        <v>
        </v>
      </c>
      <c r="C40" s="525"/>
      <c r="D40" s="525"/>
      <c r="E40" s="525"/>
      <c r="F40" s="525"/>
      <c r="G40" s="525"/>
      <c r="H40" s="525"/>
      <c r="I40" s="525"/>
      <c r="J40" s="526" t="str">
        <f aca="false">IF(基本情報入力シート!M71="","",基本情報入力シート!M71)</f>
        <v>
        </v>
      </c>
      <c r="K40" s="527" t="str">
        <f aca="false">IF(基本情報入力シート!R71="","",基本情報入力シート!R71)</f>
        <v>
        </v>
      </c>
      <c r="L40" s="527" t="str">
        <f aca="false">IF(基本情報入力シート!W71="","",基本情報入力シート!W71)</f>
        <v>
        </v>
      </c>
      <c r="M40" s="526" t="str">
        <f aca="false">IF(基本情報入力シート!X71="","",基本情報入力シート!X71)</f>
        <v>
        </v>
      </c>
      <c r="N40" s="528" t="str">
        <f aca="false">IF(基本情報入力シート!Y71="","",基本情報入力シート!Y71)</f>
        <v>
        </v>
      </c>
      <c r="O40" s="506"/>
      <c r="P40" s="529"/>
      <c r="Q40" s="530" t="e">
        <f aca="false">IFERROR(ROUNDDOWN(P40*VLOOKUP(N40,),0))</f>
        <v>#VALUE!</v>
      </c>
      <c r="R40" s="531"/>
      <c r="S40" s="532"/>
      <c r="T40" s="532"/>
      <c r="U40" s="511"/>
      <c r="V40" s="533"/>
      <c r="W40" s="532"/>
      <c r="X40" s="534" t="e">
        <f aca="false">IFERROR(IF(V40="ー", "", ROUNDDOWN(W40*VLOOKUP(N40,),0)))</f>
        <v>#VALUE!</v>
      </c>
      <c r="Y40" s="535"/>
      <c r="Z40" s="532"/>
      <c r="AA40" s="511"/>
      <c r="AB40" s="516" t="e">
        <f aca="false">VLOOKUP(N40,)</f>
        <v>#VALUE!</v>
      </c>
      <c r="AC40" s="516" t="e">
        <f aca="false">IFERROR(VLOOKUP(N40,))</f>
        <v>#VALUE!</v>
      </c>
      <c r="AD40" s="516" t="e">
        <f aca="false">IFERROR(VLOOKUP(N40,))</f>
        <v>#VALUE!</v>
      </c>
      <c r="AE40" s="517" t="e">
        <f aca="false">IFERROR(VLOOKUP(N40,))</f>
        <v>#VALUE!</v>
      </c>
      <c r="AF40" s="518" t="str">
        <f aca="false">IF(OR(O40="処遇改善加算Ⅰ",O40="処遇改善加算Ⅱ"),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G40" s="519" t="str">
        <f aca="false">IF(OR(V40="処遇改善加算Ⅰイ",V40="処遇改善加算Ⅰロ",V40="処遇改善加算Ⅱイ",V40="処遇改善加算Ⅱロ"),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H40" s="520" t="e">
        <f aca="false">IFERROR(VLOOKUP(N40,))</f>
        <v>#VALUE!</v>
      </c>
      <c r="AI40" s="521"/>
    </row>
    <row r="41" s="443" customFormat="true" ht="40.15" hidden="false" customHeight="true" outlineLevel="0" collapsed="false">
      <c r="A41" s="524" t="n">
        <v>28</v>
      </c>
      <c r="B41" s="525" t="str">
        <f aca="false">IF(基本情報入力シート!C72="","",基本情報入力シート!C72)</f>
        <v>
        </v>
      </c>
      <c r="C41" s="525"/>
      <c r="D41" s="525"/>
      <c r="E41" s="525"/>
      <c r="F41" s="525"/>
      <c r="G41" s="525"/>
      <c r="H41" s="525"/>
      <c r="I41" s="525"/>
      <c r="J41" s="526" t="str">
        <f aca="false">IF(基本情報入力シート!M72="","",基本情報入力シート!M72)</f>
        <v>
        </v>
      </c>
      <c r="K41" s="527" t="str">
        <f aca="false">IF(基本情報入力シート!R72="","",基本情報入力シート!R72)</f>
        <v>
        </v>
      </c>
      <c r="L41" s="527" t="str">
        <f aca="false">IF(基本情報入力シート!W72="","",基本情報入力シート!W72)</f>
        <v>
        </v>
      </c>
      <c r="M41" s="526" t="str">
        <f aca="false">IF(基本情報入力シート!X72="","",基本情報入力シート!X72)</f>
        <v>
        </v>
      </c>
      <c r="N41" s="528" t="str">
        <f aca="false">IF(基本情報入力シート!Y72="","",基本情報入力シート!Y72)</f>
        <v>
        </v>
      </c>
      <c r="O41" s="506"/>
      <c r="P41" s="529"/>
      <c r="Q41" s="530" t="e">
        <f aca="false">IFERROR(ROUNDDOWN(P41*VLOOKUP(N41,),0))</f>
        <v>#VALUE!</v>
      </c>
      <c r="R41" s="531"/>
      <c r="S41" s="532"/>
      <c r="T41" s="532"/>
      <c r="U41" s="511"/>
      <c r="V41" s="533"/>
      <c r="W41" s="532"/>
      <c r="X41" s="534" t="e">
        <f aca="false">IFERROR(IF(V41="ー", "", ROUNDDOWN(W41*VLOOKUP(N41,),0)))</f>
        <v>#VALUE!</v>
      </c>
      <c r="Y41" s="535"/>
      <c r="Z41" s="532"/>
      <c r="AA41" s="511"/>
      <c r="AB41" s="516" t="e">
        <f aca="false">VLOOKUP(N41,)</f>
        <v>#VALUE!</v>
      </c>
      <c r="AC41" s="516" t="e">
        <f aca="false">IFERROR(VLOOKUP(N41,))</f>
        <v>#VALUE!</v>
      </c>
      <c r="AD41" s="516" t="e">
        <f aca="false">IFERROR(VLOOKUP(N41,))</f>
        <v>#VALUE!</v>
      </c>
      <c r="AE41" s="517" t="e">
        <f aca="false">IFERROR(VLOOKUP(N41,))</f>
        <v>#VALUE!</v>
      </c>
      <c r="AF41" s="518" t="str">
        <f aca="false">IF(OR(O41="処遇改善加算Ⅰ",O41="処遇改善加算Ⅱ"),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G41" s="519" t="str">
        <f aca="false">IF(OR(V41="処遇改善加算Ⅰイ",V41="処遇改善加算Ⅰロ",V41="処遇改善加算Ⅱイ",V41="処遇改善加算Ⅱロ"),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H41" s="520" t="e">
        <f aca="false">IFERROR(VLOOKUP(N41,))</f>
        <v>#VALUE!</v>
      </c>
      <c r="AI41" s="521"/>
    </row>
    <row r="42" s="443" customFormat="true" ht="40.15" hidden="false" customHeight="true" outlineLevel="0" collapsed="false">
      <c r="A42" s="524" t="n">
        <v>29</v>
      </c>
      <c r="B42" s="525" t="str">
        <f aca="false">IF(基本情報入力シート!C73="","",基本情報入力シート!C73)</f>
        <v>
        </v>
      </c>
      <c r="C42" s="525"/>
      <c r="D42" s="525"/>
      <c r="E42" s="525"/>
      <c r="F42" s="525"/>
      <c r="G42" s="525"/>
      <c r="H42" s="525"/>
      <c r="I42" s="525"/>
      <c r="J42" s="526" t="str">
        <f aca="false">IF(基本情報入力シート!M73="","",基本情報入力シート!M73)</f>
        <v>
        </v>
      </c>
      <c r="K42" s="527" t="str">
        <f aca="false">IF(基本情報入力シート!R73="","",基本情報入力シート!R73)</f>
        <v>
        </v>
      </c>
      <c r="L42" s="527" t="str">
        <f aca="false">IF(基本情報入力シート!W73="","",基本情報入力シート!W73)</f>
        <v>
        </v>
      </c>
      <c r="M42" s="526" t="str">
        <f aca="false">IF(基本情報入力シート!X73="","",基本情報入力シート!X73)</f>
        <v>
        </v>
      </c>
      <c r="N42" s="528" t="str">
        <f aca="false">IF(基本情報入力シート!Y73="","",基本情報入力シート!Y73)</f>
        <v>
        </v>
      </c>
      <c r="O42" s="506"/>
      <c r="P42" s="529"/>
      <c r="Q42" s="530" t="e">
        <f aca="false">IFERROR(ROUNDDOWN(P42*VLOOKUP(N42,),0))</f>
        <v>#VALUE!</v>
      </c>
      <c r="R42" s="531"/>
      <c r="S42" s="532"/>
      <c r="T42" s="532"/>
      <c r="U42" s="511"/>
      <c r="V42" s="533"/>
      <c r="W42" s="532"/>
      <c r="X42" s="534" t="e">
        <f aca="false">IFERROR(IF(V42="ー", "", ROUNDDOWN(W42*VLOOKUP(N42,),0)))</f>
        <v>#VALUE!</v>
      </c>
      <c r="Y42" s="535"/>
      <c r="Z42" s="532"/>
      <c r="AA42" s="511"/>
      <c r="AB42" s="516" t="e">
        <f aca="false">VLOOKUP(N42,)</f>
        <v>#VALUE!</v>
      </c>
      <c r="AC42" s="516" t="e">
        <f aca="false">IFERROR(VLOOKUP(N42,))</f>
        <v>#VALUE!</v>
      </c>
      <c r="AD42" s="516" t="e">
        <f aca="false">IFERROR(VLOOKUP(N42,))</f>
        <v>#VALUE!</v>
      </c>
      <c r="AE42" s="517" t="e">
        <f aca="false">IFERROR(VLOOKUP(N42,))</f>
        <v>#VALUE!</v>
      </c>
      <c r="AF42" s="518" t="str">
        <f aca="false">IF(OR(O42="処遇改善加算Ⅰ",O42="処遇改善加算Ⅱ"),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G42" s="519" t="str">
        <f aca="false">IF(OR(V42="処遇改善加算Ⅰイ",V42="処遇改善加算Ⅰロ",V42="処遇改善加算Ⅱイ",V42="処遇改善加算Ⅱロ"),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H42" s="520" t="e">
        <f aca="false">IFERROR(VLOOKUP(N42,))</f>
        <v>#VALUE!</v>
      </c>
      <c r="AI42" s="521"/>
    </row>
    <row r="43" s="443" customFormat="true" ht="40.15" hidden="false" customHeight="true" outlineLevel="0" collapsed="false">
      <c r="A43" s="524" t="n">
        <v>30</v>
      </c>
      <c r="B43" s="525" t="str">
        <f aca="false">IF(基本情報入力シート!C74="","",基本情報入力シート!C74)</f>
        <v>
        </v>
      </c>
      <c r="C43" s="525"/>
      <c r="D43" s="525"/>
      <c r="E43" s="525"/>
      <c r="F43" s="525"/>
      <c r="G43" s="525"/>
      <c r="H43" s="525"/>
      <c r="I43" s="525"/>
      <c r="J43" s="526" t="str">
        <f aca="false">IF(基本情報入力シート!M74="","",基本情報入力シート!M74)</f>
        <v>
        </v>
      </c>
      <c r="K43" s="527" t="str">
        <f aca="false">IF(基本情報入力シート!R74="","",基本情報入力シート!R74)</f>
        <v>
        </v>
      </c>
      <c r="L43" s="527" t="str">
        <f aca="false">IF(基本情報入力シート!W74="","",基本情報入力シート!W74)</f>
        <v>
        </v>
      </c>
      <c r="M43" s="526" t="str">
        <f aca="false">IF(基本情報入力シート!X74="","",基本情報入力シート!X74)</f>
        <v>
        </v>
      </c>
      <c r="N43" s="528" t="str">
        <f aca="false">IF(基本情報入力シート!Y74="","",基本情報入力シート!Y74)</f>
        <v>
        </v>
      </c>
      <c r="O43" s="506"/>
      <c r="P43" s="529"/>
      <c r="Q43" s="530" t="e">
        <f aca="false">IFERROR(ROUNDDOWN(P43*VLOOKUP(N43,),0))</f>
        <v>#VALUE!</v>
      </c>
      <c r="R43" s="531"/>
      <c r="S43" s="532"/>
      <c r="T43" s="532"/>
      <c r="U43" s="511"/>
      <c r="V43" s="533"/>
      <c r="W43" s="532"/>
      <c r="X43" s="534" t="e">
        <f aca="false">IFERROR(IF(V43="ー", "", ROUNDDOWN(W43*VLOOKUP(N43,),0)))</f>
        <v>#VALUE!</v>
      </c>
      <c r="Y43" s="535"/>
      <c r="Z43" s="532"/>
      <c r="AA43" s="511"/>
      <c r="AB43" s="516" t="e">
        <f aca="false">VLOOKUP(N43,)</f>
        <v>#VALUE!</v>
      </c>
      <c r="AC43" s="516" t="e">
        <f aca="false">IFERROR(VLOOKUP(N43,))</f>
        <v>#VALUE!</v>
      </c>
      <c r="AD43" s="516" t="e">
        <f aca="false">IFERROR(VLOOKUP(N43,))</f>
        <v>#VALUE!</v>
      </c>
      <c r="AE43" s="517" t="e">
        <f aca="false">IFERROR(VLOOKUP(N43,))</f>
        <v>#VALUE!</v>
      </c>
      <c r="AF43" s="518" t="str">
        <f aca="false">IF(OR(O43="処遇改善加算Ⅰ",O43="処遇改善加算Ⅱ"),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G43" s="519" t="str">
        <f aca="false">IF(OR(V43="処遇改善加算Ⅰイ",V43="処遇改善加算Ⅰロ",V43="処遇改善加算Ⅱイ",V43="処遇改善加算Ⅱロ"),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H43" s="520" t="e">
        <f aca="false">IFERROR(VLOOKUP(N43,))</f>
        <v>#VALUE!</v>
      </c>
      <c r="AI43" s="521"/>
    </row>
    <row r="44" s="443" customFormat="true" ht="40.15" hidden="false" customHeight="true" outlineLevel="0" collapsed="false">
      <c r="A44" s="524" t="n">
        <v>31</v>
      </c>
      <c r="B44" s="525" t="str">
        <f aca="false">IF(基本情報入力シート!C75="","",基本情報入力シート!C75)</f>
        <v>
        </v>
      </c>
      <c r="C44" s="525"/>
      <c r="D44" s="525"/>
      <c r="E44" s="525"/>
      <c r="F44" s="525"/>
      <c r="G44" s="525"/>
      <c r="H44" s="525"/>
      <c r="I44" s="525"/>
      <c r="J44" s="526" t="str">
        <f aca="false">IF(基本情報入力シート!M75="","",基本情報入力シート!M75)</f>
        <v>
        </v>
      </c>
      <c r="K44" s="527" t="str">
        <f aca="false">IF(基本情報入力シート!R75="","",基本情報入力シート!R75)</f>
        <v>
        </v>
      </c>
      <c r="L44" s="527" t="str">
        <f aca="false">IF(基本情報入力シート!W75="","",基本情報入力シート!W75)</f>
        <v>
        </v>
      </c>
      <c r="M44" s="526" t="str">
        <f aca="false">IF(基本情報入力シート!X75="","",基本情報入力シート!X75)</f>
        <v>
        </v>
      </c>
      <c r="N44" s="528" t="str">
        <f aca="false">IF(基本情報入力シート!Y75="","",基本情報入力シート!Y75)</f>
        <v>
        </v>
      </c>
      <c r="O44" s="506"/>
      <c r="P44" s="529"/>
      <c r="Q44" s="530" t="e">
        <f aca="false">IFERROR(ROUNDDOWN(P44*VLOOKUP(N44,),0))</f>
        <v>#VALUE!</v>
      </c>
      <c r="R44" s="531"/>
      <c r="S44" s="532"/>
      <c r="T44" s="532"/>
      <c r="U44" s="511"/>
      <c r="V44" s="533"/>
      <c r="W44" s="532"/>
      <c r="X44" s="534" t="e">
        <f aca="false">IFERROR(IF(V44="ー", "", ROUNDDOWN(W44*VLOOKUP(N44,),0)))</f>
        <v>#VALUE!</v>
      </c>
      <c r="Y44" s="535"/>
      <c r="Z44" s="532"/>
      <c r="AA44" s="511"/>
      <c r="AB44" s="516" t="e">
        <f aca="false">VLOOKUP(N44,)</f>
        <v>#VALUE!</v>
      </c>
      <c r="AC44" s="516" t="e">
        <f aca="false">IFERROR(VLOOKUP(N44,))</f>
        <v>#VALUE!</v>
      </c>
      <c r="AD44" s="516" t="e">
        <f aca="false">IFERROR(VLOOKUP(N44,))</f>
        <v>#VALUE!</v>
      </c>
      <c r="AE44" s="517" t="e">
        <f aca="false">IFERROR(VLOOKUP(N44,))</f>
        <v>#VALUE!</v>
      </c>
      <c r="AF44" s="518" t="str">
        <f aca="false">IF(OR(O44="処遇改善加算Ⅰ",O44="処遇改善加算Ⅱ"),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G44" s="519" t="str">
        <f aca="false">IF(OR(V44="処遇改善加算Ⅰイ",V44="処遇改善加算Ⅰロ",V44="処遇改善加算Ⅱイ",V44="処遇改善加算Ⅱロ"),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H44" s="520" t="e">
        <f aca="false">IFERROR(VLOOKUP(N44,))</f>
        <v>#VALUE!</v>
      </c>
      <c r="AI44" s="521"/>
    </row>
    <row r="45" s="443" customFormat="true" ht="40.15" hidden="false" customHeight="true" outlineLevel="0" collapsed="false">
      <c r="A45" s="524" t="n">
        <v>32</v>
      </c>
      <c r="B45" s="525" t="str">
        <f aca="false">IF(基本情報入力シート!C76="","",基本情報入力シート!C76)</f>
        <v>
        </v>
      </c>
      <c r="C45" s="525"/>
      <c r="D45" s="525"/>
      <c r="E45" s="525"/>
      <c r="F45" s="525"/>
      <c r="G45" s="525"/>
      <c r="H45" s="525"/>
      <c r="I45" s="525"/>
      <c r="J45" s="526" t="str">
        <f aca="false">IF(基本情報入力シート!M76="","",基本情報入力シート!M76)</f>
        <v>
        </v>
      </c>
      <c r="K45" s="527" t="str">
        <f aca="false">IF(基本情報入力シート!R76="","",基本情報入力シート!R76)</f>
        <v>
        </v>
      </c>
      <c r="L45" s="527" t="str">
        <f aca="false">IF(基本情報入力シート!W76="","",基本情報入力シート!W76)</f>
        <v>
        </v>
      </c>
      <c r="M45" s="526" t="str">
        <f aca="false">IF(基本情報入力シート!X76="","",基本情報入力シート!X76)</f>
        <v>
        </v>
      </c>
      <c r="N45" s="528" t="str">
        <f aca="false">IF(基本情報入力シート!Y76="","",基本情報入力シート!Y76)</f>
        <v>
        </v>
      </c>
      <c r="O45" s="506"/>
      <c r="P45" s="529"/>
      <c r="Q45" s="530" t="e">
        <f aca="false">IFERROR(ROUNDDOWN(P45*VLOOKUP(N45,),0))</f>
        <v>#VALUE!</v>
      </c>
      <c r="R45" s="531"/>
      <c r="S45" s="532"/>
      <c r="T45" s="532"/>
      <c r="U45" s="511"/>
      <c r="V45" s="533"/>
      <c r="W45" s="532"/>
      <c r="X45" s="534" t="e">
        <f aca="false">IFERROR(IF(V45="ー", "", ROUNDDOWN(W45*VLOOKUP(N45,),0)))</f>
        <v>#VALUE!</v>
      </c>
      <c r="Y45" s="535"/>
      <c r="Z45" s="532"/>
      <c r="AA45" s="511"/>
      <c r="AB45" s="516" t="e">
        <f aca="false">VLOOKUP(N45,)</f>
        <v>#VALUE!</v>
      </c>
      <c r="AC45" s="516" t="e">
        <f aca="false">IFERROR(VLOOKUP(N45,))</f>
        <v>#VALUE!</v>
      </c>
      <c r="AD45" s="516" t="e">
        <f aca="false">IFERROR(VLOOKUP(N45,))</f>
        <v>#VALUE!</v>
      </c>
      <c r="AE45" s="517" t="e">
        <f aca="false">IFERROR(VLOOKUP(N45,))</f>
        <v>#VALUE!</v>
      </c>
      <c r="AF45" s="518" t="str">
        <f aca="false">IF(OR(O45="処遇改善加算Ⅰ",O45="処遇改善加算Ⅱ"),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G45" s="519" t="str">
        <f aca="false">IF(OR(V45="処遇改善加算Ⅰイ",V45="処遇改善加算Ⅰロ",V45="処遇改善加算Ⅱイ",V45="処遇改善加算Ⅱロ"),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H45" s="520" t="e">
        <f aca="false">IFERROR(VLOOKUP(N45,))</f>
        <v>#VALUE!</v>
      </c>
      <c r="AI45" s="521"/>
    </row>
    <row r="46" s="443" customFormat="true" ht="40.15" hidden="false" customHeight="true" outlineLevel="0" collapsed="false">
      <c r="A46" s="524" t="n">
        <v>33</v>
      </c>
      <c r="B46" s="525" t="str">
        <f aca="false">IF(基本情報入力シート!C77="","",基本情報入力シート!C77)</f>
        <v>
        </v>
      </c>
      <c r="C46" s="525"/>
      <c r="D46" s="525"/>
      <c r="E46" s="525"/>
      <c r="F46" s="525"/>
      <c r="G46" s="525"/>
      <c r="H46" s="525"/>
      <c r="I46" s="525"/>
      <c r="J46" s="526" t="str">
        <f aca="false">IF(基本情報入力シート!M77="","",基本情報入力シート!M77)</f>
        <v>
        </v>
      </c>
      <c r="K46" s="527" t="str">
        <f aca="false">IF(基本情報入力シート!R77="","",基本情報入力シート!R77)</f>
        <v>
        </v>
      </c>
      <c r="L46" s="527" t="str">
        <f aca="false">IF(基本情報入力シート!W77="","",基本情報入力シート!W77)</f>
        <v>
        </v>
      </c>
      <c r="M46" s="526" t="str">
        <f aca="false">IF(基本情報入力シート!X77="","",基本情報入力シート!X77)</f>
        <v>
        </v>
      </c>
      <c r="N46" s="528" t="str">
        <f aca="false">IF(基本情報入力シート!Y77="","",基本情報入力シート!Y77)</f>
        <v>
        </v>
      </c>
      <c r="O46" s="506"/>
      <c r="P46" s="529"/>
      <c r="Q46" s="530" t="e">
        <f aca="false">IFERROR(ROUNDDOWN(P46*VLOOKUP(N46,),0))</f>
        <v>#VALUE!</v>
      </c>
      <c r="R46" s="531"/>
      <c r="S46" s="532"/>
      <c r="T46" s="532"/>
      <c r="U46" s="511"/>
      <c r="V46" s="533"/>
      <c r="W46" s="532"/>
      <c r="X46" s="534" t="e">
        <f aca="false">IFERROR(IF(V46="ー", "", ROUNDDOWN(W46*VLOOKUP(N46,),0)))</f>
        <v>#VALUE!</v>
      </c>
      <c r="Y46" s="535"/>
      <c r="Z46" s="532"/>
      <c r="AA46" s="511"/>
      <c r="AB46" s="516" t="e">
        <f aca="false">VLOOKUP(N46,)</f>
        <v>#VALUE!</v>
      </c>
      <c r="AC46" s="516" t="e">
        <f aca="false">IFERROR(VLOOKUP(N46,))</f>
        <v>#VALUE!</v>
      </c>
      <c r="AD46" s="516" t="e">
        <f aca="false">IFERROR(VLOOKUP(N46,))</f>
        <v>#VALUE!</v>
      </c>
      <c r="AE46" s="517" t="e">
        <f aca="false">IFERROR(VLOOKUP(N46,))</f>
        <v>#VALUE!</v>
      </c>
      <c r="AF46" s="518" t="str">
        <f aca="false">IF(OR(O46="処遇改善加算Ⅰ",O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G46" s="519" t="str">
        <f aca="false">IF(OR(V46="処遇改善加算Ⅰイ",V46="処遇改善加算Ⅰロ",V46="処遇改善加算Ⅱイ",V46="処遇改善加算Ⅱロ"),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H46" s="520" t="e">
        <f aca="false">IFERROR(VLOOKUP(N46,))</f>
        <v>#VALUE!</v>
      </c>
      <c r="AI46" s="521"/>
    </row>
    <row r="47" s="443" customFormat="true" ht="40.15" hidden="false" customHeight="true" outlineLevel="0" collapsed="false">
      <c r="A47" s="524" t="n">
        <v>34</v>
      </c>
      <c r="B47" s="525" t="str">
        <f aca="false">IF(基本情報入力シート!C78="","",基本情報入力シート!C78)</f>
        <v>
        </v>
      </c>
      <c r="C47" s="525"/>
      <c r="D47" s="525"/>
      <c r="E47" s="525"/>
      <c r="F47" s="525"/>
      <c r="G47" s="525"/>
      <c r="H47" s="525"/>
      <c r="I47" s="525"/>
      <c r="J47" s="526" t="str">
        <f aca="false">IF(基本情報入力シート!M78="","",基本情報入力シート!M78)</f>
        <v>
        </v>
      </c>
      <c r="K47" s="527" t="str">
        <f aca="false">IF(基本情報入力シート!R78="","",基本情報入力シート!R78)</f>
        <v>
        </v>
      </c>
      <c r="L47" s="527" t="str">
        <f aca="false">IF(基本情報入力シート!W78="","",基本情報入力シート!W78)</f>
        <v>
        </v>
      </c>
      <c r="M47" s="526" t="str">
        <f aca="false">IF(基本情報入力シート!X78="","",基本情報入力シート!X78)</f>
        <v>
        </v>
      </c>
      <c r="N47" s="528" t="str">
        <f aca="false">IF(基本情報入力シート!Y78="","",基本情報入力シート!Y78)</f>
        <v>
        </v>
      </c>
      <c r="O47" s="506"/>
      <c r="P47" s="529"/>
      <c r="Q47" s="530" t="e">
        <f aca="false">IFERROR(ROUNDDOWN(P47*VLOOKUP(N47,),0))</f>
        <v>#VALUE!</v>
      </c>
      <c r="R47" s="531"/>
      <c r="S47" s="532"/>
      <c r="T47" s="532"/>
      <c r="U47" s="511"/>
      <c r="V47" s="533"/>
      <c r="W47" s="532"/>
      <c r="X47" s="534" t="e">
        <f aca="false">IFERROR(IF(V47="ー", "", ROUNDDOWN(W47*VLOOKUP(N47,),0)))</f>
        <v>#VALUE!</v>
      </c>
      <c r="Y47" s="535"/>
      <c r="Z47" s="532"/>
      <c r="AA47" s="511"/>
      <c r="AB47" s="516" t="e">
        <f aca="false">VLOOKUP(N47,)</f>
        <v>#VALUE!</v>
      </c>
      <c r="AC47" s="516" t="e">
        <f aca="false">IFERROR(VLOOKUP(N47,))</f>
        <v>#VALUE!</v>
      </c>
      <c r="AD47" s="516" t="e">
        <f aca="false">IFERROR(VLOOKUP(N47,))</f>
        <v>#VALUE!</v>
      </c>
      <c r="AE47" s="517" t="e">
        <f aca="false">IFERROR(VLOOKUP(N47,))</f>
        <v>#VALUE!</v>
      </c>
      <c r="AF47" s="518" t="str">
        <f aca="false">IF(OR(O47="処遇改善加算Ⅰ",O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G47" s="519" t="str">
        <f aca="false">IF(OR(V47="処遇改善加算Ⅰイ",V47="処遇改善加算Ⅰロ",V47="処遇改善加算Ⅱイ",V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H47" s="520" t="e">
        <f aca="false">IFERROR(VLOOKUP(N47,))</f>
        <v>#VALUE!</v>
      </c>
      <c r="AI47" s="521"/>
    </row>
    <row r="48" s="443" customFormat="true" ht="40.15" hidden="false" customHeight="true" outlineLevel="0" collapsed="false">
      <c r="A48" s="524" t="n">
        <v>35</v>
      </c>
      <c r="B48" s="525" t="str">
        <f aca="false">IF(基本情報入力シート!C79="","",基本情報入力シート!C79)</f>
        <v>
        </v>
      </c>
      <c r="C48" s="525"/>
      <c r="D48" s="525"/>
      <c r="E48" s="525"/>
      <c r="F48" s="525"/>
      <c r="G48" s="525"/>
      <c r="H48" s="525"/>
      <c r="I48" s="525"/>
      <c r="J48" s="526" t="str">
        <f aca="false">IF(基本情報入力シート!M79="","",基本情報入力シート!M79)</f>
        <v>
        </v>
      </c>
      <c r="K48" s="527" t="str">
        <f aca="false">IF(基本情報入力シート!R79="","",基本情報入力シート!R79)</f>
        <v>
        </v>
      </c>
      <c r="L48" s="527" t="str">
        <f aca="false">IF(基本情報入力シート!W79="","",基本情報入力シート!W79)</f>
        <v>
        </v>
      </c>
      <c r="M48" s="526" t="str">
        <f aca="false">IF(基本情報入力シート!X79="","",基本情報入力シート!X79)</f>
        <v>
        </v>
      </c>
      <c r="N48" s="528" t="str">
        <f aca="false">IF(基本情報入力シート!Y79="","",基本情報入力シート!Y79)</f>
        <v>
        </v>
      </c>
      <c r="O48" s="506"/>
      <c r="P48" s="529"/>
      <c r="Q48" s="530" t="e">
        <f aca="false">IFERROR(ROUNDDOWN(P48*VLOOKUP(N48,),0))</f>
        <v>#VALUE!</v>
      </c>
      <c r="R48" s="531"/>
      <c r="S48" s="532"/>
      <c r="T48" s="532"/>
      <c r="U48" s="511"/>
      <c r="V48" s="533"/>
      <c r="W48" s="532"/>
      <c r="X48" s="534" t="e">
        <f aca="false">IFERROR(IF(V48="ー", "", ROUNDDOWN(W48*VLOOKUP(N48,),0)))</f>
        <v>#VALUE!</v>
      </c>
      <c r="Y48" s="535"/>
      <c r="Z48" s="532"/>
      <c r="AA48" s="511"/>
      <c r="AB48" s="516" t="e">
        <f aca="false">VLOOKUP(N48,)</f>
        <v>#VALUE!</v>
      </c>
      <c r="AC48" s="516" t="e">
        <f aca="false">IFERROR(VLOOKUP(N48,))</f>
        <v>#VALUE!</v>
      </c>
      <c r="AD48" s="516" t="e">
        <f aca="false">IFERROR(VLOOKUP(N48,))</f>
        <v>#VALUE!</v>
      </c>
      <c r="AE48" s="517" t="e">
        <f aca="false">IFERROR(VLOOKUP(N48,))</f>
        <v>#VALUE!</v>
      </c>
      <c r="AF48" s="518" t="str">
        <f aca="false">IF(OR(O48="処遇改善加算Ⅰ",O48="処遇改善加算Ⅱ"),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G48" s="519" t="str">
        <f aca="false">IF(OR(V48="処遇改善加算Ⅰイ",V48="処遇改善加算Ⅰロ",V48="処遇改善加算Ⅱイ",V48="処遇改善加算Ⅱロ"),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H48" s="520" t="e">
        <f aca="false">IFERROR(VLOOKUP(N48,))</f>
        <v>#VALUE!</v>
      </c>
      <c r="AI48" s="521"/>
    </row>
    <row r="49" s="443" customFormat="true" ht="40.15" hidden="false" customHeight="true" outlineLevel="0" collapsed="false">
      <c r="A49" s="524" t="n">
        <v>36</v>
      </c>
      <c r="B49" s="525" t="str">
        <f aca="false">IF(基本情報入力シート!C80="","",基本情報入力シート!C80)</f>
        <v>
        </v>
      </c>
      <c r="C49" s="525"/>
      <c r="D49" s="525"/>
      <c r="E49" s="525"/>
      <c r="F49" s="525"/>
      <c r="G49" s="525"/>
      <c r="H49" s="525"/>
      <c r="I49" s="525"/>
      <c r="J49" s="526" t="str">
        <f aca="false">IF(基本情報入力シート!M80="","",基本情報入力シート!M80)</f>
        <v>
        </v>
      </c>
      <c r="K49" s="527" t="str">
        <f aca="false">IF(基本情報入力シート!R80="","",基本情報入力シート!R80)</f>
        <v>
        </v>
      </c>
      <c r="L49" s="527" t="str">
        <f aca="false">IF(基本情報入力シート!W80="","",基本情報入力シート!W80)</f>
        <v>
        </v>
      </c>
      <c r="M49" s="526" t="str">
        <f aca="false">IF(基本情報入力シート!X80="","",基本情報入力シート!X80)</f>
        <v>
        </v>
      </c>
      <c r="N49" s="528" t="str">
        <f aca="false">IF(基本情報入力シート!Y80="","",基本情報入力シート!Y80)</f>
        <v>
        </v>
      </c>
      <c r="O49" s="506"/>
      <c r="P49" s="529"/>
      <c r="Q49" s="530" t="e">
        <f aca="false">IFERROR(ROUNDDOWN(P49*VLOOKUP(N49,),0))</f>
        <v>#VALUE!</v>
      </c>
      <c r="R49" s="531"/>
      <c r="S49" s="532"/>
      <c r="T49" s="532"/>
      <c r="U49" s="511"/>
      <c r="V49" s="533"/>
      <c r="W49" s="532"/>
      <c r="X49" s="534" t="e">
        <f aca="false">IFERROR(IF(V49="ー", "", ROUNDDOWN(W49*VLOOKUP(N49,),0)))</f>
        <v>#VALUE!</v>
      </c>
      <c r="Y49" s="535"/>
      <c r="Z49" s="532"/>
      <c r="AA49" s="511"/>
      <c r="AB49" s="516" t="e">
        <f aca="false">VLOOKUP(N49,)</f>
        <v>#VALUE!</v>
      </c>
      <c r="AC49" s="516" t="e">
        <f aca="false">IFERROR(VLOOKUP(N49,))</f>
        <v>#VALUE!</v>
      </c>
      <c r="AD49" s="516" t="e">
        <f aca="false">IFERROR(VLOOKUP(N49,))</f>
        <v>#VALUE!</v>
      </c>
      <c r="AE49" s="517" t="e">
        <f aca="false">IFERROR(VLOOKUP(N49,))</f>
        <v>#VALUE!</v>
      </c>
      <c r="AF49" s="518" t="str">
        <f aca="false">IF(OR(O49="処遇改善加算Ⅰ",O49="処遇改善加算Ⅱ"),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G49" s="519" t="str">
        <f aca="false">IF(OR(V49="処遇改善加算Ⅰイ",V49="処遇改善加算Ⅰロ",V49="処遇改善加算Ⅱイ",V49="処遇改善加算Ⅱロ"),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H49" s="520" t="e">
        <f aca="false">IFERROR(VLOOKUP(N49,))</f>
        <v>#VALUE!</v>
      </c>
      <c r="AI49" s="521"/>
    </row>
    <row r="50" s="443" customFormat="true" ht="40.15" hidden="false" customHeight="true" outlineLevel="0" collapsed="false">
      <c r="A50" s="524" t="n">
        <v>37</v>
      </c>
      <c r="B50" s="525" t="str">
        <f aca="false">IF(基本情報入力シート!C81="","",基本情報入力シート!C81)</f>
        <v>
        </v>
      </c>
      <c r="C50" s="525"/>
      <c r="D50" s="525"/>
      <c r="E50" s="525"/>
      <c r="F50" s="525"/>
      <c r="G50" s="525"/>
      <c r="H50" s="525"/>
      <c r="I50" s="525"/>
      <c r="J50" s="526" t="str">
        <f aca="false">IF(基本情報入力シート!M81="","",基本情報入力シート!M81)</f>
        <v>
        </v>
      </c>
      <c r="K50" s="527" t="str">
        <f aca="false">IF(基本情報入力シート!R81="","",基本情報入力シート!R81)</f>
        <v>
        </v>
      </c>
      <c r="L50" s="527" t="str">
        <f aca="false">IF(基本情報入力シート!W81="","",基本情報入力シート!W81)</f>
        <v>
        </v>
      </c>
      <c r="M50" s="526" t="str">
        <f aca="false">IF(基本情報入力シート!X81="","",基本情報入力シート!X81)</f>
        <v>
        </v>
      </c>
      <c r="N50" s="528" t="str">
        <f aca="false">IF(基本情報入力シート!Y81="","",基本情報入力シート!Y81)</f>
        <v>
        </v>
      </c>
      <c r="O50" s="506"/>
      <c r="P50" s="529"/>
      <c r="Q50" s="530" t="e">
        <f aca="false">IFERROR(ROUNDDOWN(P50*VLOOKUP(N50,),0))</f>
        <v>#VALUE!</v>
      </c>
      <c r="R50" s="531"/>
      <c r="S50" s="532"/>
      <c r="T50" s="532"/>
      <c r="U50" s="511"/>
      <c r="V50" s="533"/>
      <c r="W50" s="532"/>
      <c r="X50" s="534" t="e">
        <f aca="false">IFERROR(IF(V50="ー", "", ROUNDDOWN(W50*VLOOKUP(N50,),0)))</f>
        <v>#VALUE!</v>
      </c>
      <c r="Y50" s="535"/>
      <c r="Z50" s="532"/>
      <c r="AA50" s="511"/>
      <c r="AB50" s="516" t="e">
        <f aca="false">VLOOKUP(N50,)</f>
        <v>#VALUE!</v>
      </c>
      <c r="AC50" s="516" t="e">
        <f aca="false">IFERROR(VLOOKUP(N50,))</f>
        <v>#VALUE!</v>
      </c>
      <c r="AD50" s="516" t="e">
        <f aca="false">IFERROR(VLOOKUP(N50,))</f>
        <v>#VALUE!</v>
      </c>
      <c r="AE50" s="517" t="e">
        <f aca="false">IFERROR(VLOOKUP(N50,))</f>
        <v>#VALUE!</v>
      </c>
      <c r="AF50" s="518" t="str">
        <f aca="false">IF(OR(O50="処遇改善加算Ⅰ",O50="処遇改善加算Ⅱ"),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G50" s="519" t="str">
        <f aca="false">IF(OR(V50="処遇改善加算Ⅰイ",V50="処遇改善加算Ⅰロ",V50="処遇改善加算Ⅱイ",V50="処遇改善加算Ⅱロ"),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H50" s="520" t="e">
        <f aca="false">IFERROR(VLOOKUP(N50,))</f>
        <v>#VALUE!</v>
      </c>
      <c r="AI50" s="521"/>
    </row>
    <row r="51" s="443" customFormat="true" ht="40.15" hidden="false" customHeight="true" outlineLevel="0" collapsed="false">
      <c r="A51" s="524" t="n">
        <v>38</v>
      </c>
      <c r="B51" s="525" t="str">
        <f aca="false">IF(基本情報入力シート!C82="","",基本情報入力シート!C82)</f>
        <v>
        </v>
      </c>
      <c r="C51" s="525"/>
      <c r="D51" s="525"/>
      <c r="E51" s="525"/>
      <c r="F51" s="525"/>
      <c r="G51" s="525"/>
      <c r="H51" s="525"/>
      <c r="I51" s="525"/>
      <c r="J51" s="526" t="str">
        <f aca="false">IF(基本情報入力シート!M82="","",基本情報入力シート!M82)</f>
        <v>
        </v>
      </c>
      <c r="K51" s="527" t="str">
        <f aca="false">IF(基本情報入力シート!R82="","",基本情報入力シート!R82)</f>
        <v>
        </v>
      </c>
      <c r="L51" s="527" t="str">
        <f aca="false">IF(基本情報入力シート!W82="","",基本情報入力シート!W82)</f>
        <v>
        </v>
      </c>
      <c r="M51" s="526" t="str">
        <f aca="false">IF(基本情報入力シート!X82="","",基本情報入力シート!X82)</f>
        <v>
        </v>
      </c>
      <c r="N51" s="528" t="str">
        <f aca="false">IF(基本情報入力シート!Y82="","",基本情報入力シート!Y82)</f>
        <v>
        </v>
      </c>
      <c r="O51" s="506"/>
      <c r="P51" s="529"/>
      <c r="Q51" s="530" t="e">
        <f aca="false">IFERROR(ROUNDDOWN(P51*VLOOKUP(N51,),0))</f>
        <v>#VALUE!</v>
      </c>
      <c r="R51" s="531"/>
      <c r="S51" s="532"/>
      <c r="T51" s="532"/>
      <c r="U51" s="511"/>
      <c r="V51" s="533"/>
      <c r="W51" s="532"/>
      <c r="X51" s="534" t="e">
        <f aca="false">IFERROR(IF(V51="ー", "", ROUNDDOWN(W51*VLOOKUP(N51,),0)))</f>
        <v>#VALUE!</v>
      </c>
      <c r="Y51" s="535"/>
      <c r="Z51" s="532"/>
      <c r="AA51" s="511"/>
      <c r="AB51" s="516" t="e">
        <f aca="false">VLOOKUP(N51,)</f>
        <v>#VALUE!</v>
      </c>
      <c r="AC51" s="516" t="e">
        <f aca="false">IFERROR(VLOOKUP(N51,))</f>
        <v>#VALUE!</v>
      </c>
      <c r="AD51" s="516" t="e">
        <f aca="false">IFERROR(VLOOKUP(N51,))</f>
        <v>#VALUE!</v>
      </c>
      <c r="AE51" s="517" t="e">
        <f aca="false">IFERROR(VLOOKUP(N51,))</f>
        <v>#VALUE!</v>
      </c>
      <c r="AF51" s="518" t="str">
        <f aca="false">IF(OR(O51="処遇改善加算Ⅰ",O51="処遇改善加算Ⅱ"),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G51" s="519" t="str">
        <f aca="false">IF(OR(V51="処遇改善加算Ⅰイ",V51="処遇改善加算Ⅰロ",V51="処遇改善加算Ⅱイ",V51="処遇改善加算Ⅱロ"),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H51" s="520" t="e">
        <f aca="false">IFERROR(VLOOKUP(N51,))</f>
        <v>#VALUE!</v>
      </c>
      <c r="AI51" s="521"/>
    </row>
    <row r="52" s="443" customFormat="true" ht="40.15" hidden="false" customHeight="true" outlineLevel="0" collapsed="false">
      <c r="A52" s="524" t="n">
        <v>39</v>
      </c>
      <c r="B52" s="525" t="str">
        <f aca="false">IF(基本情報入力シート!C83="","",基本情報入力シート!C83)</f>
        <v>
        </v>
      </c>
      <c r="C52" s="525"/>
      <c r="D52" s="525"/>
      <c r="E52" s="525"/>
      <c r="F52" s="525"/>
      <c r="G52" s="525"/>
      <c r="H52" s="525"/>
      <c r="I52" s="525"/>
      <c r="J52" s="526" t="str">
        <f aca="false">IF(基本情報入力シート!M83="","",基本情報入力シート!M83)</f>
        <v>
        </v>
      </c>
      <c r="K52" s="527" t="str">
        <f aca="false">IF(基本情報入力シート!R83="","",基本情報入力シート!R83)</f>
        <v>
        </v>
      </c>
      <c r="L52" s="527" t="str">
        <f aca="false">IF(基本情報入力シート!W83="","",基本情報入力シート!W83)</f>
        <v>
        </v>
      </c>
      <c r="M52" s="526" t="str">
        <f aca="false">IF(基本情報入力シート!X83="","",基本情報入力シート!X83)</f>
        <v>
        </v>
      </c>
      <c r="N52" s="528" t="str">
        <f aca="false">IF(基本情報入力シート!Y83="","",基本情報入力シート!Y83)</f>
        <v>
        </v>
      </c>
      <c r="O52" s="506"/>
      <c r="P52" s="529"/>
      <c r="Q52" s="530" t="e">
        <f aca="false">IFERROR(ROUNDDOWN(P52*VLOOKUP(N52,),0))</f>
        <v>#VALUE!</v>
      </c>
      <c r="R52" s="531"/>
      <c r="S52" s="532"/>
      <c r="T52" s="532"/>
      <c r="U52" s="511"/>
      <c r="V52" s="533"/>
      <c r="W52" s="532"/>
      <c r="X52" s="534" t="e">
        <f aca="false">IFERROR(IF(V52="ー", "", ROUNDDOWN(W52*VLOOKUP(N52,),0)))</f>
        <v>#VALUE!</v>
      </c>
      <c r="Y52" s="535"/>
      <c r="Z52" s="532"/>
      <c r="AA52" s="511"/>
      <c r="AB52" s="516" t="e">
        <f aca="false">VLOOKUP(N52,)</f>
        <v>#VALUE!</v>
      </c>
      <c r="AC52" s="516" t="e">
        <f aca="false">IFERROR(VLOOKUP(N52,))</f>
        <v>#VALUE!</v>
      </c>
      <c r="AD52" s="516" t="e">
        <f aca="false">IFERROR(VLOOKUP(N52,))</f>
        <v>#VALUE!</v>
      </c>
      <c r="AE52" s="517" t="e">
        <f aca="false">IFERROR(VLOOKUP(N52,))</f>
        <v>#VALUE!</v>
      </c>
      <c r="AF52" s="518" t="str">
        <f aca="false">IF(OR(O52="処遇改善加算Ⅰ",O52="処遇改善加算Ⅱ"),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G52" s="519" t="str">
        <f aca="false">IF(OR(V52="処遇改善加算Ⅰイ",V52="処遇改善加算Ⅰロ",V52="処遇改善加算Ⅱイ",V52="処遇改善加算Ⅱロ"),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H52" s="520" t="e">
        <f aca="false">IFERROR(VLOOKUP(N52,))</f>
        <v>#VALUE!</v>
      </c>
      <c r="AI52" s="521"/>
    </row>
    <row r="53" s="443" customFormat="true" ht="40.15" hidden="false" customHeight="true" outlineLevel="0" collapsed="false">
      <c r="A53" s="524" t="n">
        <v>40</v>
      </c>
      <c r="B53" s="525" t="str">
        <f aca="false">IF(基本情報入力シート!C84="","",基本情報入力シート!C84)</f>
        <v>
        </v>
      </c>
      <c r="C53" s="525"/>
      <c r="D53" s="525"/>
      <c r="E53" s="525"/>
      <c r="F53" s="525"/>
      <c r="G53" s="525"/>
      <c r="H53" s="525"/>
      <c r="I53" s="525"/>
      <c r="J53" s="526" t="str">
        <f aca="false">IF(基本情報入力シート!M84="","",基本情報入力シート!M84)</f>
        <v>
        </v>
      </c>
      <c r="K53" s="527" t="str">
        <f aca="false">IF(基本情報入力シート!R84="","",基本情報入力シート!R84)</f>
        <v>
        </v>
      </c>
      <c r="L53" s="527" t="str">
        <f aca="false">IF(基本情報入力シート!W84="","",基本情報入力シート!W84)</f>
        <v>
        </v>
      </c>
      <c r="M53" s="526" t="str">
        <f aca="false">IF(基本情報入力シート!X84="","",基本情報入力シート!X84)</f>
        <v>
        </v>
      </c>
      <c r="N53" s="528" t="str">
        <f aca="false">IF(基本情報入力シート!Y84="","",基本情報入力シート!Y84)</f>
        <v>
        </v>
      </c>
      <c r="O53" s="506"/>
      <c r="P53" s="529"/>
      <c r="Q53" s="530" t="e">
        <f aca="false">IFERROR(ROUNDDOWN(P53*VLOOKUP(N53,),0))</f>
        <v>#VALUE!</v>
      </c>
      <c r="R53" s="531"/>
      <c r="S53" s="532"/>
      <c r="T53" s="532"/>
      <c r="U53" s="511"/>
      <c r="V53" s="533"/>
      <c r="W53" s="532"/>
      <c r="X53" s="534" t="e">
        <f aca="false">IFERROR(IF(V53="ー", "", ROUNDDOWN(W53*VLOOKUP(N53,),0)))</f>
        <v>#VALUE!</v>
      </c>
      <c r="Y53" s="535"/>
      <c r="Z53" s="532"/>
      <c r="AA53" s="511"/>
      <c r="AB53" s="516" t="e">
        <f aca="false">VLOOKUP(N53,)</f>
        <v>#VALUE!</v>
      </c>
      <c r="AC53" s="516" t="e">
        <f aca="false">IFERROR(VLOOKUP(N53,))</f>
        <v>#VALUE!</v>
      </c>
      <c r="AD53" s="516" t="e">
        <f aca="false">IFERROR(VLOOKUP(N53,))</f>
        <v>#VALUE!</v>
      </c>
      <c r="AE53" s="517" t="e">
        <f aca="false">IFERROR(VLOOKUP(N53,))</f>
        <v>#VALUE!</v>
      </c>
      <c r="AF53" s="518" t="str">
        <f aca="false">IF(OR(O53="処遇改善加算Ⅰ",O53="処遇改善加算Ⅱ"),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G53" s="519" t="str">
        <f aca="false">IF(OR(V53="処遇改善加算Ⅰイ",V53="処遇改善加算Ⅰロ",V53="処遇改善加算Ⅱイ",V53="処遇改善加算Ⅱロ"),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H53" s="520" t="e">
        <f aca="false">IFERROR(VLOOKUP(N53,))</f>
        <v>#VALUE!</v>
      </c>
      <c r="AI53" s="521"/>
    </row>
    <row r="54" s="443" customFormat="true" ht="40.15" hidden="false" customHeight="true" outlineLevel="0" collapsed="false">
      <c r="A54" s="524" t="n">
        <v>41</v>
      </c>
      <c r="B54" s="525" t="str">
        <f aca="false">IF(基本情報入力シート!C85="","",基本情報入力シート!C85)</f>
        <v>
        </v>
      </c>
      <c r="C54" s="525"/>
      <c r="D54" s="525"/>
      <c r="E54" s="525"/>
      <c r="F54" s="525"/>
      <c r="G54" s="525"/>
      <c r="H54" s="525"/>
      <c r="I54" s="525"/>
      <c r="J54" s="526" t="str">
        <f aca="false">IF(基本情報入力シート!M85="","",基本情報入力シート!M85)</f>
        <v>
        </v>
      </c>
      <c r="K54" s="527" t="str">
        <f aca="false">IF(基本情報入力シート!R85="","",基本情報入力シート!R85)</f>
        <v>
        </v>
      </c>
      <c r="L54" s="527" t="str">
        <f aca="false">IF(基本情報入力シート!W85="","",基本情報入力シート!W85)</f>
        <v>
        </v>
      </c>
      <c r="M54" s="526" t="str">
        <f aca="false">IF(基本情報入力シート!X85="","",基本情報入力シート!X85)</f>
        <v>
        </v>
      </c>
      <c r="N54" s="528" t="str">
        <f aca="false">IF(基本情報入力シート!Y85="","",基本情報入力シート!Y85)</f>
        <v>
        </v>
      </c>
      <c r="O54" s="506"/>
      <c r="P54" s="529"/>
      <c r="Q54" s="530" t="e">
        <f aca="false">IFERROR(ROUNDDOWN(P54*VLOOKUP(N54,),0))</f>
        <v>#VALUE!</v>
      </c>
      <c r="R54" s="531"/>
      <c r="S54" s="532"/>
      <c r="T54" s="532"/>
      <c r="U54" s="511"/>
      <c r="V54" s="533"/>
      <c r="W54" s="532"/>
      <c r="X54" s="534" t="e">
        <f aca="false">IFERROR(IF(V54="ー", "", ROUNDDOWN(W54*VLOOKUP(N54,),0)))</f>
        <v>#VALUE!</v>
      </c>
      <c r="Y54" s="535"/>
      <c r="Z54" s="532"/>
      <c r="AA54" s="511"/>
      <c r="AB54" s="516" t="e">
        <f aca="false">VLOOKUP(N54,)</f>
        <v>#VALUE!</v>
      </c>
      <c r="AC54" s="516" t="e">
        <f aca="false">IFERROR(VLOOKUP(N54,))</f>
        <v>#VALUE!</v>
      </c>
      <c r="AD54" s="516" t="e">
        <f aca="false">IFERROR(VLOOKUP(N54,))</f>
        <v>#VALUE!</v>
      </c>
      <c r="AE54" s="517" t="e">
        <f aca="false">IFERROR(VLOOKUP(N54,))</f>
        <v>#VALUE!</v>
      </c>
      <c r="AF54" s="518" t="str">
        <f aca="false">IF(OR(O54="処遇改善加算Ⅰ",O54="処遇改善加算Ⅱ"),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G54" s="519" t="str">
        <f aca="false">IF(OR(V54="処遇改善加算Ⅰイ",V54="処遇改善加算Ⅰロ",V54="処遇改善加算Ⅱイ",V54="処遇改善加算Ⅱロ"),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H54" s="520" t="e">
        <f aca="false">IFERROR(VLOOKUP(N54,))</f>
        <v>#VALUE!</v>
      </c>
      <c r="AI54" s="521"/>
    </row>
    <row r="55" s="443" customFormat="true" ht="40.15" hidden="false" customHeight="true" outlineLevel="0" collapsed="false">
      <c r="A55" s="524" t="n">
        <v>42</v>
      </c>
      <c r="B55" s="525" t="str">
        <f aca="false">IF(基本情報入力シート!C86="","",基本情報入力シート!C86)</f>
        <v>
        </v>
      </c>
      <c r="C55" s="525"/>
      <c r="D55" s="525"/>
      <c r="E55" s="525"/>
      <c r="F55" s="525"/>
      <c r="G55" s="525"/>
      <c r="H55" s="525"/>
      <c r="I55" s="525"/>
      <c r="J55" s="526" t="str">
        <f aca="false">IF(基本情報入力シート!M86="","",基本情報入力シート!M86)</f>
        <v>
        </v>
      </c>
      <c r="K55" s="527" t="str">
        <f aca="false">IF(基本情報入力シート!R86="","",基本情報入力シート!R86)</f>
        <v>
        </v>
      </c>
      <c r="L55" s="527" t="str">
        <f aca="false">IF(基本情報入力シート!W86="","",基本情報入力シート!W86)</f>
        <v>
        </v>
      </c>
      <c r="M55" s="526" t="str">
        <f aca="false">IF(基本情報入力シート!X86="","",基本情報入力シート!X86)</f>
        <v>
        </v>
      </c>
      <c r="N55" s="528" t="str">
        <f aca="false">IF(基本情報入力シート!Y86="","",基本情報入力シート!Y86)</f>
        <v>
        </v>
      </c>
      <c r="O55" s="506"/>
      <c r="P55" s="529"/>
      <c r="Q55" s="530" t="e">
        <f aca="false">IFERROR(ROUNDDOWN(P55*VLOOKUP(N55,),0))</f>
        <v>#VALUE!</v>
      </c>
      <c r="R55" s="531"/>
      <c r="S55" s="532"/>
      <c r="T55" s="532"/>
      <c r="U55" s="511"/>
      <c r="V55" s="533"/>
      <c r="W55" s="532"/>
      <c r="X55" s="534" t="e">
        <f aca="false">IFERROR(IF(V55="ー", "", ROUNDDOWN(W55*VLOOKUP(N55,),0)))</f>
        <v>#VALUE!</v>
      </c>
      <c r="Y55" s="535"/>
      <c r="Z55" s="532"/>
      <c r="AA55" s="511"/>
      <c r="AB55" s="516" t="e">
        <f aca="false">VLOOKUP(N55,)</f>
        <v>#VALUE!</v>
      </c>
      <c r="AC55" s="516" t="e">
        <f aca="false">IFERROR(VLOOKUP(N55,))</f>
        <v>#VALUE!</v>
      </c>
      <c r="AD55" s="516" t="e">
        <f aca="false">IFERROR(VLOOKUP(N55,))</f>
        <v>#VALUE!</v>
      </c>
      <c r="AE55" s="517" t="e">
        <f aca="false">IFERROR(VLOOKUP(N55,))</f>
        <v>#VALUE!</v>
      </c>
      <c r="AF55" s="518" t="str">
        <f aca="false">IF(OR(O55="処遇改善加算Ⅰ",O55="処遇改善加算Ⅱ"),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G55" s="519" t="str">
        <f aca="false">IF(OR(V55="処遇改善加算Ⅰイ",V55="処遇改善加算Ⅰロ",V55="処遇改善加算Ⅱイ",V55="処遇改善加算Ⅱロ"),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H55" s="520" t="e">
        <f aca="false">IFERROR(VLOOKUP(N55,))</f>
        <v>#VALUE!</v>
      </c>
      <c r="AI55" s="521"/>
    </row>
    <row r="56" s="443" customFormat="true" ht="40.15" hidden="false" customHeight="true" outlineLevel="0" collapsed="false">
      <c r="A56" s="524" t="n">
        <v>43</v>
      </c>
      <c r="B56" s="525" t="str">
        <f aca="false">IF(基本情報入力シート!C87="","",基本情報入力シート!C87)</f>
        <v>
        </v>
      </c>
      <c r="C56" s="525"/>
      <c r="D56" s="525"/>
      <c r="E56" s="525"/>
      <c r="F56" s="525"/>
      <c r="G56" s="525"/>
      <c r="H56" s="525"/>
      <c r="I56" s="525"/>
      <c r="J56" s="526" t="str">
        <f aca="false">IF(基本情報入力シート!M87="","",基本情報入力シート!M87)</f>
        <v>
        </v>
      </c>
      <c r="K56" s="527" t="str">
        <f aca="false">IF(基本情報入力シート!R87="","",基本情報入力シート!R87)</f>
        <v>
        </v>
      </c>
      <c r="L56" s="527" t="str">
        <f aca="false">IF(基本情報入力シート!W87="","",基本情報入力シート!W87)</f>
        <v>
        </v>
      </c>
      <c r="M56" s="526" t="str">
        <f aca="false">IF(基本情報入力シート!X87="","",基本情報入力シート!X87)</f>
        <v>
        </v>
      </c>
      <c r="N56" s="528" t="str">
        <f aca="false">IF(基本情報入力シート!Y87="","",基本情報入力シート!Y87)</f>
        <v>
        </v>
      </c>
      <c r="O56" s="506"/>
      <c r="P56" s="529"/>
      <c r="Q56" s="530" t="e">
        <f aca="false">IFERROR(ROUNDDOWN(P56*VLOOKUP(N56,),0))</f>
        <v>#VALUE!</v>
      </c>
      <c r="R56" s="531"/>
      <c r="S56" s="532"/>
      <c r="T56" s="532"/>
      <c r="U56" s="511"/>
      <c r="V56" s="533"/>
      <c r="W56" s="532"/>
      <c r="X56" s="534" t="e">
        <f aca="false">IFERROR(IF(V56="ー", "", ROUNDDOWN(W56*VLOOKUP(N56,),0)))</f>
        <v>#VALUE!</v>
      </c>
      <c r="Y56" s="535"/>
      <c r="Z56" s="532"/>
      <c r="AA56" s="511"/>
      <c r="AB56" s="516" t="e">
        <f aca="false">VLOOKUP(N56,)</f>
        <v>#VALUE!</v>
      </c>
      <c r="AC56" s="516" t="e">
        <f aca="false">IFERROR(VLOOKUP(N56,))</f>
        <v>#VALUE!</v>
      </c>
      <c r="AD56" s="516" t="e">
        <f aca="false">IFERROR(VLOOKUP(N56,))</f>
        <v>#VALUE!</v>
      </c>
      <c r="AE56" s="517" t="e">
        <f aca="false">IFERROR(VLOOKUP(N56,))</f>
        <v>#VALUE!</v>
      </c>
      <c r="AF56" s="518" t="str">
        <f aca="false">IF(OR(O56="処遇改善加算Ⅰ",O56="処遇改善加算Ⅱ"),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G56" s="519" t="str">
        <f aca="false">IF(OR(V56="処遇改善加算Ⅰイ",V56="処遇改善加算Ⅰロ",V56="処遇改善加算Ⅱイ",V56="処遇改善加算Ⅱロ"),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H56" s="520" t="e">
        <f aca="false">IFERROR(VLOOKUP(N56,))</f>
        <v>#VALUE!</v>
      </c>
      <c r="AI56" s="521"/>
    </row>
    <row r="57" s="443" customFormat="true" ht="40.15" hidden="false" customHeight="true" outlineLevel="0" collapsed="false">
      <c r="A57" s="524" t="n">
        <v>44</v>
      </c>
      <c r="B57" s="525" t="str">
        <f aca="false">IF(基本情報入力シート!C88="","",基本情報入力シート!C88)</f>
        <v>
        </v>
      </c>
      <c r="C57" s="525"/>
      <c r="D57" s="525"/>
      <c r="E57" s="525"/>
      <c r="F57" s="525"/>
      <c r="G57" s="525"/>
      <c r="H57" s="525"/>
      <c r="I57" s="525"/>
      <c r="J57" s="526" t="str">
        <f aca="false">IF(基本情報入力シート!M88="","",基本情報入力シート!M88)</f>
        <v>
        </v>
      </c>
      <c r="K57" s="527" t="str">
        <f aca="false">IF(基本情報入力シート!R88="","",基本情報入力シート!R88)</f>
        <v>
        </v>
      </c>
      <c r="L57" s="527" t="str">
        <f aca="false">IF(基本情報入力シート!W88="","",基本情報入力シート!W88)</f>
        <v>
        </v>
      </c>
      <c r="M57" s="526" t="str">
        <f aca="false">IF(基本情報入力シート!X88="","",基本情報入力シート!X88)</f>
        <v>
        </v>
      </c>
      <c r="N57" s="528" t="str">
        <f aca="false">IF(基本情報入力シート!Y88="","",基本情報入力シート!Y88)</f>
        <v>
        </v>
      </c>
      <c r="O57" s="506"/>
      <c r="P57" s="529"/>
      <c r="Q57" s="530" t="e">
        <f aca="false">IFERROR(ROUNDDOWN(P57*VLOOKUP(N57,),0))</f>
        <v>#VALUE!</v>
      </c>
      <c r="R57" s="531"/>
      <c r="S57" s="532"/>
      <c r="T57" s="532"/>
      <c r="U57" s="511"/>
      <c r="V57" s="533"/>
      <c r="W57" s="532"/>
      <c r="X57" s="534" t="e">
        <f aca="false">IFERROR(IF(V57="ー", "", ROUNDDOWN(W57*VLOOKUP(N57,),0)))</f>
        <v>#VALUE!</v>
      </c>
      <c r="Y57" s="535"/>
      <c r="Z57" s="532"/>
      <c r="AA57" s="511"/>
      <c r="AB57" s="516" t="e">
        <f aca="false">VLOOKUP(N57,)</f>
        <v>#VALUE!</v>
      </c>
      <c r="AC57" s="516" t="e">
        <f aca="false">IFERROR(VLOOKUP(N57,))</f>
        <v>#VALUE!</v>
      </c>
      <c r="AD57" s="516" t="e">
        <f aca="false">IFERROR(VLOOKUP(N57,))</f>
        <v>#VALUE!</v>
      </c>
      <c r="AE57" s="517" t="e">
        <f aca="false">IFERROR(VLOOKUP(N57,))</f>
        <v>#VALUE!</v>
      </c>
      <c r="AF57" s="518" t="str">
        <f aca="false">IF(OR(O57="処遇改善加算Ⅰ",O57="処遇改善加算Ⅱ"),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G57" s="519" t="str">
        <f aca="false">IF(OR(V57="処遇改善加算Ⅰイ",V57="処遇改善加算Ⅰロ",V57="処遇改善加算Ⅱイ",V57="処遇改善加算Ⅱロ"),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H57" s="520" t="e">
        <f aca="false">IFERROR(VLOOKUP(N57,))</f>
        <v>#VALUE!</v>
      </c>
      <c r="AI57" s="521"/>
    </row>
    <row r="58" s="443" customFormat="true" ht="40.15" hidden="false" customHeight="true" outlineLevel="0" collapsed="false">
      <c r="A58" s="524" t="n">
        <v>45</v>
      </c>
      <c r="B58" s="525" t="str">
        <f aca="false">IF(基本情報入力シート!C89="","",基本情報入力シート!C89)</f>
        <v>
        </v>
      </c>
      <c r="C58" s="525"/>
      <c r="D58" s="525"/>
      <c r="E58" s="525"/>
      <c r="F58" s="525"/>
      <c r="G58" s="525"/>
      <c r="H58" s="525"/>
      <c r="I58" s="525"/>
      <c r="J58" s="526" t="str">
        <f aca="false">IF(基本情報入力シート!M89="","",基本情報入力シート!M89)</f>
        <v>
        </v>
      </c>
      <c r="K58" s="527" t="str">
        <f aca="false">IF(基本情報入力シート!R89="","",基本情報入力シート!R89)</f>
        <v>
        </v>
      </c>
      <c r="L58" s="527" t="str">
        <f aca="false">IF(基本情報入力シート!W89="","",基本情報入力シート!W89)</f>
        <v>
        </v>
      </c>
      <c r="M58" s="526" t="str">
        <f aca="false">IF(基本情報入力シート!X89="","",基本情報入力シート!X89)</f>
        <v>
        </v>
      </c>
      <c r="N58" s="528" t="str">
        <f aca="false">IF(基本情報入力シート!Y89="","",基本情報入力シート!Y89)</f>
        <v>
        </v>
      </c>
      <c r="O58" s="506"/>
      <c r="P58" s="529"/>
      <c r="Q58" s="530" t="e">
        <f aca="false">IFERROR(ROUNDDOWN(P58*VLOOKUP(N58,),0))</f>
        <v>#VALUE!</v>
      </c>
      <c r="R58" s="531"/>
      <c r="S58" s="532"/>
      <c r="T58" s="532"/>
      <c r="U58" s="511"/>
      <c r="V58" s="533"/>
      <c r="W58" s="532"/>
      <c r="X58" s="534" t="e">
        <f aca="false">IFERROR(IF(V58="ー", "", ROUNDDOWN(W58*VLOOKUP(N58,),0)))</f>
        <v>#VALUE!</v>
      </c>
      <c r="Y58" s="535"/>
      <c r="Z58" s="532"/>
      <c r="AA58" s="511"/>
      <c r="AB58" s="516" t="e">
        <f aca="false">VLOOKUP(N58,)</f>
        <v>#VALUE!</v>
      </c>
      <c r="AC58" s="516" t="e">
        <f aca="false">IFERROR(VLOOKUP(N58,))</f>
        <v>#VALUE!</v>
      </c>
      <c r="AD58" s="516" t="e">
        <f aca="false">IFERROR(VLOOKUP(N58,))</f>
        <v>#VALUE!</v>
      </c>
      <c r="AE58" s="517" t="e">
        <f aca="false">IFERROR(VLOOKUP(N58,))</f>
        <v>#VALUE!</v>
      </c>
      <c r="AF58" s="518" t="str">
        <f aca="false">IF(OR(O58="処遇改善加算Ⅰ",O58="処遇改善加算Ⅱ"),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G58" s="519" t="str">
        <f aca="false">IF(OR(V58="処遇改善加算Ⅰイ",V58="処遇改善加算Ⅰロ",V58="処遇改善加算Ⅱイ",V58="処遇改善加算Ⅱロ"),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H58" s="520" t="e">
        <f aca="false">IFERROR(VLOOKUP(N58,))</f>
        <v>#VALUE!</v>
      </c>
      <c r="AI58" s="521"/>
    </row>
    <row r="59" s="443" customFormat="true" ht="40.15" hidden="false" customHeight="true" outlineLevel="0" collapsed="false">
      <c r="A59" s="524" t="n">
        <v>46</v>
      </c>
      <c r="B59" s="525" t="str">
        <f aca="false">IF(基本情報入力シート!C90="","",基本情報入力シート!C90)</f>
        <v>
        </v>
      </c>
      <c r="C59" s="525"/>
      <c r="D59" s="525"/>
      <c r="E59" s="525"/>
      <c r="F59" s="525"/>
      <c r="G59" s="525"/>
      <c r="H59" s="525"/>
      <c r="I59" s="525"/>
      <c r="J59" s="526" t="str">
        <f aca="false">IF(基本情報入力シート!M90="","",基本情報入力シート!M90)</f>
        <v>
        </v>
      </c>
      <c r="K59" s="527" t="str">
        <f aca="false">IF(基本情報入力シート!R90="","",基本情報入力シート!R90)</f>
        <v>
        </v>
      </c>
      <c r="L59" s="527" t="str">
        <f aca="false">IF(基本情報入力シート!W90="","",基本情報入力シート!W90)</f>
        <v>
        </v>
      </c>
      <c r="M59" s="526" t="str">
        <f aca="false">IF(基本情報入力シート!X90="","",基本情報入力シート!X90)</f>
        <v>
        </v>
      </c>
      <c r="N59" s="528" t="str">
        <f aca="false">IF(基本情報入力シート!Y90="","",基本情報入力シート!Y90)</f>
        <v>
        </v>
      </c>
      <c r="O59" s="506"/>
      <c r="P59" s="529"/>
      <c r="Q59" s="530" t="e">
        <f aca="false">IFERROR(ROUNDDOWN(P59*VLOOKUP(N59,),0))</f>
        <v>#VALUE!</v>
      </c>
      <c r="R59" s="531"/>
      <c r="S59" s="532"/>
      <c r="T59" s="532"/>
      <c r="U59" s="511"/>
      <c r="V59" s="533"/>
      <c r="W59" s="532"/>
      <c r="X59" s="534" t="e">
        <f aca="false">IFERROR(IF(V59="ー", "", ROUNDDOWN(W59*VLOOKUP(N59,),0)))</f>
        <v>#VALUE!</v>
      </c>
      <c r="Y59" s="535"/>
      <c r="Z59" s="532"/>
      <c r="AA59" s="511"/>
      <c r="AB59" s="516" t="e">
        <f aca="false">VLOOKUP(N59,)</f>
        <v>#VALUE!</v>
      </c>
      <c r="AC59" s="516" t="e">
        <f aca="false">IFERROR(VLOOKUP(N59,))</f>
        <v>#VALUE!</v>
      </c>
      <c r="AD59" s="516" t="e">
        <f aca="false">IFERROR(VLOOKUP(N59,))</f>
        <v>#VALUE!</v>
      </c>
      <c r="AE59" s="517" t="e">
        <f aca="false">IFERROR(VLOOKUP(N59,))</f>
        <v>#VALUE!</v>
      </c>
      <c r="AF59" s="518" t="str">
        <f aca="false">IF(OR(O59="処遇改善加算Ⅰ",O59="処遇改善加算Ⅱ"),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G59" s="519" t="str">
        <f aca="false">IF(OR(V59="処遇改善加算Ⅰイ",V59="処遇改善加算Ⅰロ",V59="処遇改善加算Ⅱイ",V59="処遇改善加算Ⅱロ"),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H59" s="520" t="e">
        <f aca="false">IFERROR(VLOOKUP(N59,))</f>
        <v>#VALUE!</v>
      </c>
      <c r="AI59" s="521"/>
    </row>
    <row r="60" s="443" customFormat="true" ht="40.15" hidden="false" customHeight="true" outlineLevel="0" collapsed="false">
      <c r="A60" s="524" t="n">
        <v>47</v>
      </c>
      <c r="B60" s="525" t="str">
        <f aca="false">IF(基本情報入力シート!C91="","",基本情報入力シート!C91)</f>
        <v>
        </v>
      </c>
      <c r="C60" s="525"/>
      <c r="D60" s="525"/>
      <c r="E60" s="525"/>
      <c r="F60" s="525"/>
      <c r="G60" s="525"/>
      <c r="H60" s="525"/>
      <c r="I60" s="525"/>
      <c r="J60" s="526" t="str">
        <f aca="false">IF(基本情報入力シート!M91="","",基本情報入力シート!M91)</f>
        <v>
        </v>
      </c>
      <c r="K60" s="527" t="str">
        <f aca="false">IF(基本情報入力シート!R91="","",基本情報入力シート!R91)</f>
        <v>
        </v>
      </c>
      <c r="L60" s="527" t="str">
        <f aca="false">IF(基本情報入力シート!W91="","",基本情報入力シート!W91)</f>
        <v>
        </v>
      </c>
      <c r="M60" s="526" t="str">
        <f aca="false">IF(基本情報入力シート!X91="","",基本情報入力シート!X91)</f>
        <v>
        </v>
      </c>
      <c r="N60" s="528" t="str">
        <f aca="false">IF(基本情報入力シート!Y91="","",基本情報入力シート!Y91)</f>
        <v>
        </v>
      </c>
      <c r="O60" s="506"/>
      <c r="P60" s="529"/>
      <c r="Q60" s="530" t="e">
        <f aca="false">IFERROR(ROUNDDOWN(P60*VLOOKUP(N60,),0))</f>
        <v>#VALUE!</v>
      </c>
      <c r="R60" s="531"/>
      <c r="S60" s="532"/>
      <c r="T60" s="532"/>
      <c r="U60" s="511"/>
      <c r="V60" s="533"/>
      <c r="W60" s="532"/>
      <c r="X60" s="534" t="e">
        <f aca="false">IFERROR(IF(V60="ー", "", ROUNDDOWN(W60*VLOOKUP(N60,),0)))</f>
        <v>#VALUE!</v>
      </c>
      <c r="Y60" s="535"/>
      <c r="Z60" s="532"/>
      <c r="AA60" s="511"/>
      <c r="AB60" s="516" t="e">
        <f aca="false">VLOOKUP(N60,)</f>
        <v>#VALUE!</v>
      </c>
      <c r="AC60" s="516" t="e">
        <f aca="false">IFERROR(VLOOKUP(N60,))</f>
        <v>#VALUE!</v>
      </c>
      <c r="AD60" s="516" t="e">
        <f aca="false">IFERROR(VLOOKUP(N60,))</f>
        <v>#VALUE!</v>
      </c>
      <c r="AE60" s="517" t="e">
        <f aca="false">IFERROR(VLOOKUP(N60,))</f>
        <v>#VALUE!</v>
      </c>
      <c r="AF60" s="518" t="str">
        <f aca="false">IF(OR(O60="処遇改善加算Ⅰ",O60="処遇改善加算Ⅱ"),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G60" s="519" t="str">
        <f aca="false">IF(OR(V60="処遇改善加算Ⅰイ",V60="処遇改善加算Ⅰロ",V60="処遇改善加算Ⅱイ",V60="処遇改善加算Ⅱロ"),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H60" s="520" t="e">
        <f aca="false">IFERROR(VLOOKUP(N60,))</f>
        <v>#VALUE!</v>
      </c>
      <c r="AI60" s="521"/>
    </row>
    <row r="61" s="443" customFormat="true" ht="40.15" hidden="false" customHeight="true" outlineLevel="0" collapsed="false">
      <c r="A61" s="524" t="n">
        <v>48</v>
      </c>
      <c r="B61" s="525" t="str">
        <f aca="false">IF(基本情報入力シート!C92="","",基本情報入力シート!C92)</f>
        <v>
        </v>
      </c>
      <c r="C61" s="525"/>
      <c r="D61" s="525"/>
      <c r="E61" s="525"/>
      <c r="F61" s="525"/>
      <c r="G61" s="525"/>
      <c r="H61" s="525"/>
      <c r="I61" s="525"/>
      <c r="J61" s="526" t="str">
        <f aca="false">IF(基本情報入力シート!M92="","",基本情報入力シート!M92)</f>
        <v>
        </v>
      </c>
      <c r="K61" s="527" t="str">
        <f aca="false">IF(基本情報入力シート!R92="","",基本情報入力シート!R92)</f>
        <v>
        </v>
      </c>
      <c r="L61" s="527" t="str">
        <f aca="false">IF(基本情報入力シート!W92="","",基本情報入力シート!W92)</f>
        <v>
        </v>
      </c>
      <c r="M61" s="526" t="str">
        <f aca="false">IF(基本情報入力シート!X92="","",基本情報入力シート!X92)</f>
        <v>
        </v>
      </c>
      <c r="N61" s="528" t="str">
        <f aca="false">IF(基本情報入力シート!Y92="","",基本情報入力シート!Y92)</f>
        <v>
        </v>
      </c>
      <c r="O61" s="506"/>
      <c r="P61" s="529"/>
      <c r="Q61" s="530" t="e">
        <f aca="false">IFERROR(ROUNDDOWN(P61*VLOOKUP(N61,),0))</f>
        <v>#VALUE!</v>
      </c>
      <c r="R61" s="531"/>
      <c r="S61" s="532"/>
      <c r="T61" s="532"/>
      <c r="U61" s="511"/>
      <c r="V61" s="533"/>
      <c r="W61" s="532"/>
      <c r="X61" s="534" t="e">
        <f aca="false">IFERROR(IF(V61="ー", "", ROUNDDOWN(W61*VLOOKUP(N61,),0)))</f>
        <v>#VALUE!</v>
      </c>
      <c r="Y61" s="535"/>
      <c r="Z61" s="532"/>
      <c r="AA61" s="511"/>
      <c r="AB61" s="516" t="e">
        <f aca="false">VLOOKUP(N61,)</f>
        <v>#VALUE!</v>
      </c>
      <c r="AC61" s="516" t="e">
        <f aca="false">IFERROR(VLOOKUP(N61,))</f>
        <v>#VALUE!</v>
      </c>
      <c r="AD61" s="516" t="e">
        <f aca="false">IFERROR(VLOOKUP(N61,))</f>
        <v>#VALUE!</v>
      </c>
      <c r="AE61" s="517" t="e">
        <f aca="false">IFERROR(VLOOKUP(N61,))</f>
        <v>#VALUE!</v>
      </c>
      <c r="AF61" s="518" t="str">
        <f aca="false">IF(OR(O61="処遇改善加算Ⅰ",O61="処遇改善加算Ⅱ"),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G61" s="519" t="str">
        <f aca="false">IF(OR(V61="処遇改善加算Ⅰイ",V61="処遇改善加算Ⅰロ",V61="処遇改善加算Ⅱイ",V61="処遇改善加算Ⅱロ"),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H61" s="520" t="e">
        <f aca="false">IFERROR(VLOOKUP(N61,))</f>
        <v>#VALUE!</v>
      </c>
      <c r="AI61" s="521"/>
    </row>
    <row r="62" s="443" customFormat="true" ht="40.15" hidden="false" customHeight="true" outlineLevel="0" collapsed="false">
      <c r="A62" s="524" t="n">
        <v>49</v>
      </c>
      <c r="B62" s="525" t="str">
        <f aca="false">IF(基本情報入力シート!C93="","",基本情報入力シート!C93)</f>
        <v>
        </v>
      </c>
      <c r="C62" s="525"/>
      <c r="D62" s="525"/>
      <c r="E62" s="525"/>
      <c r="F62" s="525"/>
      <c r="G62" s="525"/>
      <c r="H62" s="525"/>
      <c r="I62" s="525"/>
      <c r="J62" s="526" t="str">
        <f aca="false">IF(基本情報入力シート!M93="","",基本情報入力シート!M93)</f>
        <v>
        </v>
      </c>
      <c r="K62" s="527" t="str">
        <f aca="false">IF(基本情報入力シート!R93="","",基本情報入力シート!R93)</f>
        <v>
        </v>
      </c>
      <c r="L62" s="527" t="str">
        <f aca="false">IF(基本情報入力シート!W93="","",基本情報入力シート!W93)</f>
        <v>
        </v>
      </c>
      <c r="M62" s="526" t="str">
        <f aca="false">IF(基本情報入力シート!X93="","",基本情報入力シート!X93)</f>
        <v>
        </v>
      </c>
      <c r="N62" s="528" t="str">
        <f aca="false">IF(基本情報入力シート!Y93="","",基本情報入力シート!Y93)</f>
        <v>
        </v>
      </c>
      <c r="O62" s="506"/>
      <c r="P62" s="529"/>
      <c r="Q62" s="530" t="e">
        <f aca="false">IFERROR(ROUNDDOWN(P62*VLOOKUP(N62,),0))</f>
        <v>#VALUE!</v>
      </c>
      <c r="R62" s="531"/>
      <c r="S62" s="532"/>
      <c r="T62" s="532"/>
      <c r="U62" s="511"/>
      <c r="V62" s="533"/>
      <c r="W62" s="532"/>
      <c r="X62" s="534" t="e">
        <f aca="false">IFERROR(IF(V62="ー", "", ROUNDDOWN(W62*VLOOKUP(N62,),0)))</f>
        <v>#VALUE!</v>
      </c>
      <c r="Y62" s="535"/>
      <c r="Z62" s="532"/>
      <c r="AA62" s="511"/>
      <c r="AB62" s="516" t="e">
        <f aca="false">VLOOKUP(N62,)</f>
        <v>#VALUE!</v>
      </c>
      <c r="AC62" s="516" t="e">
        <f aca="false">IFERROR(VLOOKUP(N62,))</f>
        <v>#VALUE!</v>
      </c>
      <c r="AD62" s="516" t="e">
        <f aca="false">IFERROR(VLOOKUP(N62,))</f>
        <v>#VALUE!</v>
      </c>
      <c r="AE62" s="517" t="e">
        <f aca="false">IFERROR(VLOOKUP(N62,))</f>
        <v>#VALUE!</v>
      </c>
      <c r="AF62" s="518" t="str">
        <f aca="false">IF(OR(O62="処遇改善加算Ⅰ",O62="処遇改善加算Ⅱ"),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G62" s="519" t="str">
        <f aca="false">IF(OR(V62="処遇改善加算Ⅰイ",V62="処遇改善加算Ⅰロ",V62="処遇改善加算Ⅱイ",V62="処遇改善加算Ⅱロ"),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H62" s="520" t="e">
        <f aca="false">IFERROR(VLOOKUP(N62,))</f>
        <v>#VALUE!</v>
      </c>
      <c r="AI62" s="521"/>
    </row>
    <row r="63" s="443" customFormat="true" ht="40.15" hidden="false" customHeight="true" outlineLevel="0" collapsed="false">
      <c r="A63" s="524" t="n">
        <v>50</v>
      </c>
      <c r="B63" s="525" t="str">
        <f aca="false">IF(基本情報入力シート!C94="","",基本情報入力シート!C94)</f>
        <v>
        </v>
      </c>
      <c r="C63" s="525"/>
      <c r="D63" s="525"/>
      <c r="E63" s="525"/>
      <c r="F63" s="525"/>
      <c r="G63" s="525"/>
      <c r="H63" s="525"/>
      <c r="I63" s="525"/>
      <c r="J63" s="526" t="str">
        <f aca="false">IF(基本情報入力シート!M94="","",基本情報入力シート!M94)</f>
        <v>
        </v>
      </c>
      <c r="K63" s="527" t="str">
        <f aca="false">IF(基本情報入力シート!R94="","",基本情報入力シート!R94)</f>
        <v>
        </v>
      </c>
      <c r="L63" s="527" t="str">
        <f aca="false">IF(基本情報入力シート!W94="","",基本情報入力シート!W94)</f>
        <v>
        </v>
      </c>
      <c r="M63" s="526" t="str">
        <f aca="false">IF(基本情報入力シート!X94="","",基本情報入力シート!X94)</f>
        <v>
        </v>
      </c>
      <c r="N63" s="528" t="str">
        <f aca="false">IF(基本情報入力シート!Y94="","",基本情報入力シート!Y94)</f>
        <v>
        </v>
      </c>
      <c r="O63" s="506"/>
      <c r="P63" s="529"/>
      <c r="Q63" s="530" t="e">
        <f aca="false">IFERROR(ROUNDDOWN(P63*VLOOKUP(N63,),0))</f>
        <v>#VALUE!</v>
      </c>
      <c r="R63" s="531"/>
      <c r="S63" s="532"/>
      <c r="T63" s="532"/>
      <c r="U63" s="511"/>
      <c r="V63" s="533"/>
      <c r="W63" s="532"/>
      <c r="X63" s="534" t="e">
        <f aca="false">IFERROR(IF(V63="ー", "", ROUNDDOWN(W63*VLOOKUP(N63,),0)))</f>
        <v>#VALUE!</v>
      </c>
      <c r="Y63" s="535"/>
      <c r="Z63" s="532"/>
      <c r="AA63" s="511"/>
      <c r="AB63" s="516" t="e">
        <f aca="false">VLOOKUP(N63,)</f>
        <v>#VALUE!</v>
      </c>
      <c r="AC63" s="516" t="e">
        <f aca="false">IFERROR(VLOOKUP(N63,))</f>
        <v>#VALUE!</v>
      </c>
      <c r="AD63" s="516" t="e">
        <f aca="false">IFERROR(VLOOKUP(N63,))</f>
        <v>#VALUE!</v>
      </c>
      <c r="AE63" s="517" t="e">
        <f aca="false">IFERROR(VLOOKUP(N63,))</f>
        <v>#VALUE!</v>
      </c>
      <c r="AF63" s="518" t="str">
        <f aca="false">IF(OR(O63="処遇改善加算Ⅰ",O63="処遇改善加算Ⅱ"),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G63" s="519" t="str">
        <f aca="false">IF(OR(V63="処遇改善加算Ⅰイ",V63="処遇改善加算Ⅰロ",V63="処遇改善加算Ⅱイ",V63="処遇改善加算Ⅱロ"),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H63" s="520" t="e">
        <f aca="false">IFERROR(VLOOKUP(N63,))</f>
        <v>#VALUE!</v>
      </c>
      <c r="AI63" s="521"/>
    </row>
    <row r="64" s="443" customFormat="true" ht="40.15" hidden="false" customHeight="true" outlineLevel="0" collapsed="false">
      <c r="A64" s="524" t="n">
        <v>51</v>
      </c>
      <c r="B64" s="525" t="str">
        <f aca="false">IF(基本情報入力シート!C95="","",基本情報入力シート!C95)</f>
        <v>
        </v>
      </c>
      <c r="C64" s="525"/>
      <c r="D64" s="525"/>
      <c r="E64" s="525"/>
      <c r="F64" s="525"/>
      <c r="G64" s="525"/>
      <c r="H64" s="525"/>
      <c r="I64" s="525"/>
      <c r="J64" s="526" t="str">
        <f aca="false">IF(基本情報入力シート!M95="","",基本情報入力シート!M95)</f>
        <v>
        </v>
      </c>
      <c r="K64" s="527" t="str">
        <f aca="false">IF(基本情報入力シート!R95="","",基本情報入力シート!R95)</f>
        <v>
        </v>
      </c>
      <c r="L64" s="527" t="str">
        <f aca="false">IF(基本情報入力シート!W95="","",基本情報入力シート!W95)</f>
        <v>
        </v>
      </c>
      <c r="M64" s="526" t="str">
        <f aca="false">IF(基本情報入力シート!X95="","",基本情報入力シート!X95)</f>
        <v>
        </v>
      </c>
      <c r="N64" s="528" t="str">
        <f aca="false">IF(基本情報入力シート!Y95="","",基本情報入力シート!Y95)</f>
        <v>
        </v>
      </c>
      <c r="O64" s="506"/>
      <c r="P64" s="529"/>
      <c r="Q64" s="530" t="e">
        <f aca="false">IFERROR(ROUNDDOWN(P64*VLOOKUP(N64,),0))</f>
        <v>#VALUE!</v>
      </c>
      <c r="R64" s="531"/>
      <c r="S64" s="532"/>
      <c r="T64" s="532"/>
      <c r="U64" s="511"/>
      <c r="V64" s="533"/>
      <c r="W64" s="532"/>
      <c r="X64" s="534" t="e">
        <f aca="false">IFERROR(IF(V64="ー", "", ROUNDDOWN(W64*VLOOKUP(N64,),0)))</f>
        <v>#VALUE!</v>
      </c>
      <c r="Y64" s="535"/>
      <c r="Z64" s="532"/>
      <c r="AA64" s="511"/>
      <c r="AB64" s="516" t="e">
        <f aca="false">VLOOKUP(N64,)</f>
        <v>#VALUE!</v>
      </c>
      <c r="AC64" s="516" t="e">
        <f aca="false">IFERROR(VLOOKUP(N64,))</f>
        <v>#VALUE!</v>
      </c>
      <c r="AD64" s="516" t="e">
        <f aca="false">IFERROR(VLOOKUP(N64,))</f>
        <v>#VALUE!</v>
      </c>
      <c r="AE64" s="517" t="e">
        <f aca="false">IFERROR(VLOOKUP(N64,))</f>
        <v>#VALUE!</v>
      </c>
      <c r="AF64" s="518" t="str">
        <f aca="false">IF(OR(O64="処遇改善加算Ⅰ",O64="処遇改善加算Ⅱ"),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G64" s="519" t="str">
        <f aca="false">IF(OR(V64="処遇改善加算Ⅰイ",V64="処遇改善加算Ⅰロ",V64="処遇改善加算Ⅱイ",V64="処遇改善加算Ⅱロ"),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H64" s="520" t="e">
        <f aca="false">IFERROR(VLOOKUP(N64,))</f>
        <v>#VALUE!</v>
      </c>
      <c r="AI64" s="521"/>
    </row>
    <row r="65" s="443" customFormat="true" ht="40.15" hidden="false" customHeight="true" outlineLevel="0" collapsed="false">
      <c r="A65" s="524" t="n">
        <v>52</v>
      </c>
      <c r="B65" s="525" t="str">
        <f aca="false">IF(基本情報入力シート!C96="","",基本情報入力シート!C96)</f>
        <v>
        </v>
      </c>
      <c r="C65" s="525"/>
      <c r="D65" s="525"/>
      <c r="E65" s="525"/>
      <c r="F65" s="525"/>
      <c r="G65" s="525"/>
      <c r="H65" s="525"/>
      <c r="I65" s="525"/>
      <c r="J65" s="526" t="str">
        <f aca="false">IF(基本情報入力シート!M96="","",基本情報入力シート!M96)</f>
        <v>
        </v>
      </c>
      <c r="K65" s="527" t="str">
        <f aca="false">IF(基本情報入力シート!R96="","",基本情報入力シート!R96)</f>
        <v>
        </v>
      </c>
      <c r="L65" s="527" t="str">
        <f aca="false">IF(基本情報入力シート!W96="","",基本情報入力シート!W96)</f>
        <v>
        </v>
      </c>
      <c r="M65" s="526" t="str">
        <f aca="false">IF(基本情報入力シート!X96="","",基本情報入力シート!X96)</f>
        <v>
        </v>
      </c>
      <c r="N65" s="528" t="str">
        <f aca="false">IF(基本情報入力シート!Y96="","",基本情報入力シート!Y96)</f>
        <v>
        </v>
      </c>
      <c r="O65" s="506"/>
      <c r="P65" s="529"/>
      <c r="Q65" s="530" t="e">
        <f aca="false">IFERROR(ROUNDDOWN(P65*VLOOKUP(N65,),0))</f>
        <v>#VALUE!</v>
      </c>
      <c r="R65" s="531"/>
      <c r="S65" s="532"/>
      <c r="T65" s="532"/>
      <c r="U65" s="511"/>
      <c r="V65" s="533"/>
      <c r="W65" s="532"/>
      <c r="X65" s="534" t="e">
        <f aca="false">IFERROR(IF(V65="ー", "", ROUNDDOWN(W65*VLOOKUP(N65,),0)))</f>
        <v>#VALUE!</v>
      </c>
      <c r="Y65" s="535"/>
      <c r="Z65" s="532"/>
      <c r="AA65" s="511"/>
      <c r="AB65" s="516" t="e">
        <f aca="false">VLOOKUP(N65,)</f>
        <v>#VALUE!</v>
      </c>
      <c r="AC65" s="516" t="e">
        <f aca="false">IFERROR(VLOOKUP(N65,))</f>
        <v>#VALUE!</v>
      </c>
      <c r="AD65" s="516" t="e">
        <f aca="false">IFERROR(VLOOKUP(N65,))</f>
        <v>#VALUE!</v>
      </c>
      <c r="AE65" s="517" t="e">
        <f aca="false">IFERROR(VLOOKUP(N65,))</f>
        <v>#VALUE!</v>
      </c>
      <c r="AF65" s="518" t="str">
        <f aca="false">IF(OR(O65="処遇改善加算Ⅰ",O65="処遇改善加算Ⅱ"),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G65" s="519" t="str">
        <f aca="false">IF(OR(V65="処遇改善加算Ⅰイ",V65="処遇改善加算Ⅰロ",V65="処遇改善加算Ⅱイ",V65="処遇改善加算Ⅱロ"),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H65" s="520" t="e">
        <f aca="false">IFERROR(VLOOKUP(N65,))</f>
        <v>#VALUE!</v>
      </c>
      <c r="AI65" s="521"/>
    </row>
    <row r="66" s="443" customFormat="true" ht="40.15" hidden="false" customHeight="true" outlineLevel="0" collapsed="false">
      <c r="A66" s="524" t="n">
        <v>53</v>
      </c>
      <c r="B66" s="525" t="str">
        <f aca="false">IF(基本情報入力シート!C97="","",基本情報入力シート!C97)</f>
        <v>
        </v>
      </c>
      <c r="C66" s="525"/>
      <c r="D66" s="525"/>
      <c r="E66" s="525"/>
      <c r="F66" s="525"/>
      <c r="G66" s="525"/>
      <c r="H66" s="525"/>
      <c r="I66" s="525"/>
      <c r="J66" s="526" t="str">
        <f aca="false">IF(基本情報入力シート!M97="","",基本情報入力シート!M97)</f>
        <v>
        </v>
      </c>
      <c r="K66" s="527" t="str">
        <f aca="false">IF(基本情報入力シート!R97="","",基本情報入力シート!R97)</f>
        <v>
        </v>
      </c>
      <c r="L66" s="527" t="str">
        <f aca="false">IF(基本情報入力シート!W97="","",基本情報入力シート!W97)</f>
        <v>
        </v>
      </c>
      <c r="M66" s="526" t="str">
        <f aca="false">IF(基本情報入力シート!X97="","",基本情報入力シート!X97)</f>
        <v>
        </v>
      </c>
      <c r="N66" s="528" t="str">
        <f aca="false">IF(基本情報入力シート!Y97="","",基本情報入力シート!Y97)</f>
        <v>
        </v>
      </c>
      <c r="O66" s="506"/>
      <c r="P66" s="529"/>
      <c r="Q66" s="530" t="e">
        <f aca="false">IFERROR(ROUNDDOWN(P66*VLOOKUP(N66,),0))</f>
        <v>#VALUE!</v>
      </c>
      <c r="R66" s="531"/>
      <c r="S66" s="532"/>
      <c r="T66" s="532"/>
      <c r="U66" s="511"/>
      <c r="V66" s="533"/>
      <c r="W66" s="532"/>
      <c r="X66" s="534" t="e">
        <f aca="false">IFERROR(IF(V66="ー", "", ROUNDDOWN(W66*VLOOKUP(N66,),0)))</f>
        <v>#VALUE!</v>
      </c>
      <c r="Y66" s="535"/>
      <c r="Z66" s="532"/>
      <c r="AA66" s="511"/>
      <c r="AB66" s="516" t="e">
        <f aca="false">VLOOKUP(N66,)</f>
        <v>#VALUE!</v>
      </c>
      <c r="AC66" s="516" t="e">
        <f aca="false">IFERROR(VLOOKUP(N66,))</f>
        <v>#VALUE!</v>
      </c>
      <c r="AD66" s="516" t="e">
        <f aca="false">IFERROR(VLOOKUP(N66,))</f>
        <v>#VALUE!</v>
      </c>
      <c r="AE66" s="517" t="e">
        <f aca="false">IFERROR(VLOOKUP(N66,))</f>
        <v>#VALUE!</v>
      </c>
      <c r="AF66" s="518" t="str">
        <f aca="false">IF(OR(O66="処遇改善加算Ⅰ",O66="処遇改善加算Ⅱ"),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G66" s="519" t="str">
        <f aca="false">IF(OR(V66="処遇改善加算Ⅰイ",V66="処遇改善加算Ⅰロ",V66="処遇改善加算Ⅱイ",V66="処遇改善加算Ⅱロ"),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H66" s="520" t="e">
        <f aca="false">IFERROR(VLOOKUP(N66,))</f>
        <v>#VALUE!</v>
      </c>
      <c r="AI66" s="521"/>
    </row>
    <row r="67" s="443" customFormat="true" ht="40.15" hidden="false" customHeight="true" outlineLevel="0" collapsed="false">
      <c r="A67" s="524" t="n">
        <v>54</v>
      </c>
      <c r="B67" s="525" t="str">
        <f aca="false">IF(基本情報入力シート!C98="","",基本情報入力シート!C98)</f>
        <v>
        </v>
      </c>
      <c r="C67" s="525"/>
      <c r="D67" s="525"/>
      <c r="E67" s="525"/>
      <c r="F67" s="525"/>
      <c r="G67" s="525"/>
      <c r="H67" s="525"/>
      <c r="I67" s="525"/>
      <c r="J67" s="526" t="str">
        <f aca="false">IF(基本情報入力シート!M98="","",基本情報入力シート!M98)</f>
        <v>
        </v>
      </c>
      <c r="K67" s="527" t="str">
        <f aca="false">IF(基本情報入力シート!R98="","",基本情報入力シート!R98)</f>
        <v>
        </v>
      </c>
      <c r="L67" s="527" t="str">
        <f aca="false">IF(基本情報入力シート!W98="","",基本情報入力シート!W98)</f>
        <v>
        </v>
      </c>
      <c r="M67" s="526" t="str">
        <f aca="false">IF(基本情報入力シート!X98="","",基本情報入力シート!X98)</f>
        <v>
        </v>
      </c>
      <c r="N67" s="528" t="str">
        <f aca="false">IF(基本情報入力シート!Y98="","",基本情報入力シート!Y98)</f>
        <v>
        </v>
      </c>
      <c r="O67" s="506"/>
      <c r="P67" s="529"/>
      <c r="Q67" s="530" t="e">
        <f aca="false">IFERROR(ROUNDDOWN(P67*VLOOKUP(N67,),0))</f>
        <v>#VALUE!</v>
      </c>
      <c r="R67" s="531"/>
      <c r="S67" s="532"/>
      <c r="T67" s="532"/>
      <c r="U67" s="511"/>
      <c r="V67" s="533"/>
      <c r="W67" s="532"/>
      <c r="X67" s="534" t="e">
        <f aca="false">IFERROR(IF(V67="ー", "", ROUNDDOWN(W67*VLOOKUP(N67,),0)))</f>
        <v>#VALUE!</v>
      </c>
      <c r="Y67" s="535"/>
      <c r="Z67" s="532"/>
      <c r="AA67" s="511"/>
      <c r="AB67" s="516" t="e">
        <f aca="false">VLOOKUP(N67,)</f>
        <v>#VALUE!</v>
      </c>
      <c r="AC67" s="516" t="e">
        <f aca="false">IFERROR(VLOOKUP(N67,))</f>
        <v>#VALUE!</v>
      </c>
      <c r="AD67" s="516" t="e">
        <f aca="false">IFERROR(VLOOKUP(N67,))</f>
        <v>#VALUE!</v>
      </c>
      <c r="AE67" s="517" t="e">
        <f aca="false">IFERROR(VLOOKUP(N67,))</f>
        <v>#VALUE!</v>
      </c>
      <c r="AF67" s="518" t="str">
        <f aca="false">IF(OR(O67="処遇改善加算Ⅰ",O67="処遇改善加算Ⅱ"),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G67" s="519" t="str">
        <f aca="false">IF(OR(V67="処遇改善加算Ⅰイ",V67="処遇改善加算Ⅰロ",V67="処遇改善加算Ⅱイ",V67="処遇改善加算Ⅱロ"),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H67" s="520" t="e">
        <f aca="false">IFERROR(VLOOKUP(N67,))</f>
        <v>#VALUE!</v>
      </c>
      <c r="AI67" s="521"/>
    </row>
    <row r="68" s="443" customFormat="true" ht="40.15" hidden="false" customHeight="true" outlineLevel="0" collapsed="false">
      <c r="A68" s="524" t="n">
        <v>55</v>
      </c>
      <c r="B68" s="525" t="str">
        <f aca="false">IF(基本情報入力シート!C99="","",基本情報入力シート!C99)</f>
        <v>
        </v>
      </c>
      <c r="C68" s="525"/>
      <c r="D68" s="525"/>
      <c r="E68" s="525"/>
      <c r="F68" s="525"/>
      <c r="G68" s="525"/>
      <c r="H68" s="525"/>
      <c r="I68" s="525"/>
      <c r="J68" s="526" t="str">
        <f aca="false">IF(基本情報入力シート!M99="","",基本情報入力シート!M99)</f>
        <v>
        </v>
      </c>
      <c r="K68" s="527" t="str">
        <f aca="false">IF(基本情報入力シート!R99="","",基本情報入力シート!R99)</f>
        <v>
        </v>
      </c>
      <c r="L68" s="527" t="str">
        <f aca="false">IF(基本情報入力シート!W99="","",基本情報入力シート!W99)</f>
        <v>
        </v>
      </c>
      <c r="M68" s="526" t="str">
        <f aca="false">IF(基本情報入力シート!X99="","",基本情報入力シート!X99)</f>
        <v>
        </v>
      </c>
      <c r="N68" s="528" t="str">
        <f aca="false">IF(基本情報入力シート!Y99="","",基本情報入力シート!Y99)</f>
        <v>
        </v>
      </c>
      <c r="O68" s="506"/>
      <c r="P68" s="529"/>
      <c r="Q68" s="530" t="e">
        <f aca="false">IFERROR(ROUNDDOWN(P68*VLOOKUP(N68,),0))</f>
        <v>#VALUE!</v>
      </c>
      <c r="R68" s="531"/>
      <c r="S68" s="532"/>
      <c r="T68" s="532"/>
      <c r="U68" s="511"/>
      <c r="V68" s="533"/>
      <c r="W68" s="532"/>
      <c r="X68" s="534" t="e">
        <f aca="false">IFERROR(IF(V68="ー", "", ROUNDDOWN(W68*VLOOKUP(N68,),0)))</f>
        <v>#VALUE!</v>
      </c>
      <c r="Y68" s="535"/>
      <c r="Z68" s="532"/>
      <c r="AA68" s="511"/>
      <c r="AB68" s="516" t="e">
        <f aca="false">VLOOKUP(N68,)</f>
        <v>#VALUE!</v>
      </c>
      <c r="AC68" s="516" t="e">
        <f aca="false">IFERROR(VLOOKUP(N68,))</f>
        <v>#VALUE!</v>
      </c>
      <c r="AD68" s="516" t="e">
        <f aca="false">IFERROR(VLOOKUP(N68,))</f>
        <v>#VALUE!</v>
      </c>
      <c r="AE68" s="517" t="e">
        <f aca="false">IFERROR(VLOOKUP(N68,))</f>
        <v>#VALUE!</v>
      </c>
      <c r="AF68" s="518" t="str">
        <f aca="false">IF(OR(O68="処遇改善加算Ⅰ",O68="処遇改善加算Ⅱ"),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G68" s="519" t="str">
        <f aca="false">IF(OR(V68="処遇改善加算Ⅰイ",V68="処遇改善加算Ⅰロ",V68="処遇改善加算Ⅱイ",V68="処遇改善加算Ⅱロ"),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H68" s="520" t="e">
        <f aca="false">IFERROR(VLOOKUP(N68,))</f>
        <v>#VALUE!</v>
      </c>
      <c r="AI68" s="521"/>
    </row>
    <row r="69" s="443" customFormat="true" ht="40.15" hidden="false" customHeight="true" outlineLevel="0" collapsed="false">
      <c r="A69" s="524" t="n">
        <v>56</v>
      </c>
      <c r="B69" s="525" t="str">
        <f aca="false">IF(基本情報入力シート!C100="","",基本情報入力シート!C100)</f>
        <v>
        </v>
      </c>
      <c r="C69" s="525"/>
      <c r="D69" s="525"/>
      <c r="E69" s="525"/>
      <c r="F69" s="525"/>
      <c r="G69" s="525"/>
      <c r="H69" s="525"/>
      <c r="I69" s="525"/>
      <c r="J69" s="526" t="str">
        <f aca="false">IF(基本情報入力シート!M100="","",基本情報入力シート!M100)</f>
        <v>
        </v>
      </c>
      <c r="K69" s="527" t="str">
        <f aca="false">IF(基本情報入力シート!R100="","",基本情報入力シート!R100)</f>
        <v>
        </v>
      </c>
      <c r="L69" s="527" t="str">
        <f aca="false">IF(基本情報入力シート!W100="","",基本情報入力シート!W100)</f>
        <v>
        </v>
      </c>
      <c r="M69" s="526" t="str">
        <f aca="false">IF(基本情報入力シート!X100="","",基本情報入力シート!X100)</f>
        <v>
        </v>
      </c>
      <c r="N69" s="528" t="str">
        <f aca="false">IF(基本情報入力シート!Y100="","",基本情報入力シート!Y100)</f>
        <v>
        </v>
      </c>
      <c r="O69" s="506"/>
      <c r="P69" s="529"/>
      <c r="Q69" s="530" t="e">
        <f aca="false">IFERROR(ROUNDDOWN(P69*VLOOKUP(N69,),0))</f>
        <v>#VALUE!</v>
      </c>
      <c r="R69" s="531"/>
      <c r="S69" s="532"/>
      <c r="T69" s="532"/>
      <c r="U69" s="511"/>
      <c r="V69" s="533"/>
      <c r="W69" s="532"/>
      <c r="X69" s="534" t="e">
        <f aca="false">IFERROR(IF(V69="ー", "", ROUNDDOWN(W69*VLOOKUP(N69,),0)))</f>
        <v>#VALUE!</v>
      </c>
      <c r="Y69" s="535"/>
      <c r="Z69" s="532"/>
      <c r="AA69" s="511"/>
      <c r="AB69" s="516" t="e">
        <f aca="false">VLOOKUP(N69,)</f>
        <v>#VALUE!</v>
      </c>
      <c r="AC69" s="516" t="e">
        <f aca="false">IFERROR(VLOOKUP(N69,))</f>
        <v>#VALUE!</v>
      </c>
      <c r="AD69" s="516" t="e">
        <f aca="false">IFERROR(VLOOKUP(N69,))</f>
        <v>#VALUE!</v>
      </c>
      <c r="AE69" s="517" t="e">
        <f aca="false">IFERROR(VLOOKUP(N69,))</f>
        <v>#VALUE!</v>
      </c>
      <c r="AF69" s="518" t="str">
        <f aca="false">IF(OR(O69="処遇改善加算Ⅰ",O69="処遇改善加算Ⅱ"),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G69" s="519" t="str">
        <f aca="false">IF(OR(V69="処遇改善加算Ⅰイ",V69="処遇改善加算Ⅰロ",V69="処遇改善加算Ⅱイ",V69="処遇改善加算Ⅱロ"),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H69" s="520" t="e">
        <f aca="false">IFERROR(VLOOKUP(N69,))</f>
        <v>#VALUE!</v>
      </c>
      <c r="AI69" s="521"/>
    </row>
    <row r="70" s="443" customFormat="true" ht="40.15" hidden="false" customHeight="true" outlineLevel="0" collapsed="false">
      <c r="A70" s="524" t="n">
        <v>57</v>
      </c>
      <c r="B70" s="525" t="str">
        <f aca="false">IF(基本情報入力シート!C101="","",基本情報入力シート!C101)</f>
        <v>
        </v>
      </c>
      <c r="C70" s="525"/>
      <c r="D70" s="525"/>
      <c r="E70" s="525"/>
      <c r="F70" s="525"/>
      <c r="G70" s="525"/>
      <c r="H70" s="525"/>
      <c r="I70" s="525"/>
      <c r="J70" s="526" t="str">
        <f aca="false">IF(基本情報入力シート!M101="","",基本情報入力シート!M101)</f>
        <v>
        </v>
      </c>
      <c r="K70" s="527" t="str">
        <f aca="false">IF(基本情報入力シート!R101="","",基本情報入力シート!R101)</f>
        <v>
        </v>
      </c>
      <c r="L70" s="527" t="str">
        <f aca="false">IF(基本情報入力シート!W101="","",基本情報入力シート!W101)</f>
        <v>
        </v>
      </c>
      <c r="M70" s="526" t="str">
        <f aca="false">IF(基本情報入力シート!X101="","",基本情報入力シート!X101)</f>
        <v>
        </v>
      </c>
      <c r="N70" s="528" t="str">
        <f aca="false">IF(基本情報入力シート!Y101="","",基本情報入力シート!Y101)</f>
        <v>
        </v>
      </c>
      <c r="O70" s="506"/>
      <c r="P70" s="529"/>
      <c r="Q70" s="530" t="e">
        <f aca="false">IFERROR(ROUNDDOWN(P70*VLOOKUP(N70,),0))</f>
        <v>#VALUE!</v>
      </c>
      <c r="R70" s="531"/>
      <c r="S70" s="532"/>
      <c r="T70" s="532"/>
      <c r="U70" s="511"/>
      <c r="V70" s="533"/>
      <c r="W70" s="532"/>
      <c r="X70" s="534" t="e">
        <f aca="false">IFERROR(IF(V70="ー", "", ROUNDDOWN(W70*VLOOKUP(N70,),0)))</f>
        <v>#VALUE!</v>
      </c>
      <c r="Y70" s="535"/>
      <c r="Z70" s="532"/>
      <c r="AA70" s="511"/>
      <c r="AB70" s="516" t="e">
        <f aca="false">VLOOKUP(N70,)</f>
        <v>#VALUE!</v>
      </c>
      <c r="AC70" s="516" t="e">
        <f aca="false">IFERROR(VLOOKUP(N70,))</f>
        <v>#VALUE!</v>
      </c>
      <c r="AD70" s="516" t="e">
        <f aca="false">IFERROR(VLOOKUP(N70,))</f>
        <v>#VALUE!</v>
      </c>
      <c r="AE70" s="517" t="e">
        <f aca="false">IFERROR(VLOOKUP(N70,))</f>
        <v>#VALUE!</v>
      </c>
      <c r="AF70" s="518" t="str">
        <f aca="false">IF(OR(O70="処遇改善加算Ⅰ",O70="処遇改善加算Ⅱ"),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G70" s="519" t="str">
        <f aca="false">IF(OR(V70="処遇改善加算Ⅰイ",V70="処遇改善加算Ⅰロ",V70="処遇改善加算Ⅱイ",V70="処遇改善加算Ⅱロ"),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H70" s="520" t="e">
        <f aca="false">IFERROR(VLOOKUP(N70,))</f>
        <v>#VALUE!</v>
      </c>
      <c r="AI70" s="521"/>
    </row>
    <row r="71" s="443" customFormat="true" ht="40.15" hidden="false" customHeight="true" outlineLevel="0" collapsed="false">
      <c r="A71" s="524" t="n">
        <v>58</v>
      </c>
      <c r="B71" s="525" t="str">
        <f aca="false">IF(基本情報入力シート!C102="","",基本情報入力シート!C102)</f>
        <v>
        </v>
      </c>
      <c r="C71" s="525"/>
      <c r="D71" s="525"/>
      <c r="E71" s="525"/>
      <c r="F71" s="525"/>
      <c r="G71" s="525"/>
      <c r="H71" s="525"/>
      <c r="I71" s="525"/>
      <c r="J71" s="526" t="str">
        <f aca="false">IF(基本情報入力シート!M102="","",基本情報入力シート!M102)</f>
        <v>
        </v>
      </c>
      <c r="K71" s="527" t="str">
        <f aca="false">IF(基本情報入力シート!R102="","",基本情報入力シート!R102)</f>
        <v>
        </v>
      </c>
      <c r="L71" s="527" t="str">
        <f aca="false">IF(基本情報入力シート!W102="","",基本情報入力シート!W102)</f>
        <v>
        </v>
      </c>
      <c r="M71" s="526" t="str">
        <f aca="false">IF(基本情報入力シート!X102="","",基本情報入力シート!X102)</f>
        <v>
        </v>
      </c>
      <c r="N71" s="528" t="str">
        <f aca="false">IF(基本情報入力シート!Y102="","",基本情報入力シート!Y102)</f>
        <v>
        </v>
      </c>
      <c r="O71" s="506"/>
      <c r="P71" s="529"/>
      <c r="Q71" s="530" t="e">
        <f aca="false">IFERROR(ROUNDDOWN(P71*VLOOKUP(N71,),0))</f>
        <v>#VALUE!</v>
      </c>
      <c r="R71" s="531"/>
      <c r="S71" s="532"/>
      <c r="T71" s="532"/>
      <c r="U71" s="511"/>
      <c r="V71" s="533"/>
      <c r="W71" s="532"/>
      <c r="X71" s="534" t="e">
        <f aca="false">IFERROR(IF(V71="ー", "", ROUNDDOWN(W71*VLOOKUP(N71,),0)))</f>
        <v>#VALUE!</v>
      </c>
      <c r="Y71" s="535"/>
      <c r="Z71" s="532"/>
      <c r="AA71" s="511"/>
      <c r="AB71" s="516" t="e">
        <f aca="false">VLOOKUP(N71,)</f>
        <v>#VALUE!</v>
      </c>
      <c r="AC71" s="516" t="e">
        <f aca="false">IFERROR(VLOOKUP(N71,))</f>
        <v>#VALUE!</v>
      </c>
      <c r="AD71" s="516" t="e">
        <f aca="false">IFERROR(VLOOKUP(N71,))</f>
        <v>#VALUE!</v>
      </c>
      <c r="AE71" s="517" t="e">
        <f aca="false">IFERROR(VLOOKUP(N71,))</f>
        <v>#VALUE!</v>
      </c>
      <c r="AF71" s="518" t="str">
        <f aca="false">IF(OR(O71="処遇改善加算Ⅰ",O71="処遇改善加算Ⅱ"),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G71" s="519" t="str">
        <f aca="false">IF(OR(V71="処遇改善加算Ⅰイ",V71="処遇改善加算Ⅰロ",V71="処遇改善加算Ⅱイ",V71="処遇改善加算Ⅱロ"),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H71" s="520" t="e">
        <f aca="false">IFERROR(VLOOKUP(N71,))</f>
        <v>#VALUE!</v>
      </c>
      <c r="AI71" s="521"/>
    </row>
    <row r="72" s="443" customFormat="true" ht="40.15" hidden="false" customHeight="true" outlineLevel="0" collapsed="false">
      <c r="A72" s="524" t="n">
        <v>59</v>
      </c>
      <c r="B72" s="525" t="str">
        <f aca="false">IF(基本情報入力シート!C103="","",基本情報入力シート!C103)</f>
        <v>
        </v>
      </c>
      <c r="C72" s="525"/>
      <c r="D72" s="525"/>
      <c r="E72" s="525"/>
      <c r="F72" s="525"/>
      <c r="G72" s="525"/>
      <c r="H72" s="525"/>
      <c r="I72" s="525"/>
      <c r="J72" s="526" t="str">
        <f aca="false">IF(基本情報入力シート!M103="","",基本情報入力シート!M103)</f>
        <v>
        </v>
      </c>
      <c r="K72" s="527" t="str">
        <f aca="false">IF(基本情報入力シート!R103="","",基本情報入力シート!R103)</f>
        <v>
        </v>
      </c>
      <c r="L72" s="527" t="str">
        <f aca="false">IF(基本情報入力シート!W103="","",基本情報入力シート!W103)</f>
        <v>
        </v>
      </c>
      <c r="M72" s="526" t="str">
        <f aca="false">IF(基本情報入力シート!X103="","",基本情報入力シート!X103)</f>
        <v>
        </v>
      </c>
      <c r="N72" s="528" t="str">
        <f aca="false">IF(基本情報入力シート!Y103="","",基本情報入力シート!Y103)</f>
        <v>
        </v>
      </c>
      <c r="O72" s="506"/>
      <c r="P72" s="529"/>
      <c r="Q72" s="530" t="e">
        <f aca="false">IFERROR(ROUNDDOWN(P72*VLOOKUP(N72,),0))</f>
        <v>#VALUE!</v>
      </c>
      <c r="R72" s="531"/>
      <c r="S72" s="532"/>
      <c r="T72" s="532"/>
      <c r="U72" s="511"/>
      <c r="V72" s="533"/>
      <c r="W72" s="532"/>
      <c r="X72" s="534" t="e">
        <f aca="false">IFERROR(IF(V72="ー", "", ROUNDDOWN(W72*VLOOKUP(N72,),0)))</f>
        <v>#VALUE!</v>
      </c>
      <c r="Y72" s="535"/>
      <c r="Z72" s="532"/>
      <c r="AA72" s="511"/>
      <c r="AB72" s="516" t="e">
        <f aca="false">VLOOKUP(N72,)</f>
        <v>#VALUE!</v>
      </c>
      <c r="AC72" s="516" t="e">
        <f aca="false">IFERROR(VLOOKUP(N72,))</f>
        <v>#VALUE!</v>
      </c>
      <c r="AD72" s="516" t="e">
        <f aca="false">IFERROR(VLOOKUP(N72,))</f>
        <v>#VALUE!</v>
      </c>
      <c r="AE72" s="517" t="e">
        <f aca="false">IFERROR(VLOOKUP(N72,))</f>
        <v>#VALUE!</v>
      </c>
      <c r="AF72" s="518" t="str">
        <f aca="false">IF(OR(O72="処遇改善加算Ⅰ",O72="処遇改善加算Ⅱ"),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G72" s="519" t="str">
        <f aca="false">IF(OR(V72="処遇改善加算Ⅰイ",V72="処遇改善加算Ⅰロ",V72="処遇改善加算Ⅱイ",V72="処遇改善加算Ⅱロ"),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H72" s="520" t="e">
        <f aca="false">IFERROR(VLOOKUP(N72,))</f>
        <v>#VALUE!</v>
      </c>
      <c r="AI72" s="521"/>
    </row>
    <row r="73" s="443" customFormat="true" ht="40.15" hidden="false" customHeight="true" outlineLevel="0" collapsed="false">
      <c r="A73" s="524" t="n">
        <v>60</v>
      </c>
      <c r="B73" s="525" t="str">
        <f aca="false">IF(基本情報入力シート!C104="","",基本情報入力シート!C104)</f>
        <v>
        </v>
      </c>
      <c r="C73" s="525"/>
      <c r="D73" s="525"/>
      <c r="E73" s="525"/>
      <c r="F73" s="525"/>
      <c r="G73" s="525"/>
      <c r="H73" s="525"/>
      <c r="I73" s="525"/>
      <c r="J73" s="526" t="str">
        <f aca="false">IF(基本情報入力シート!M104="","",基本情報入力シート!M104)</f>
        <v>
        </v>
      </c>
      <c r="K73" s="527" t="str">
        <f aca="false">IF(基本情報入力シート!R104="","",基本情報入力シート!R104)</f>
        <v>
        </v>
      </c>
      <c r="L73" s="527" t="str">
        <f aca="false">IF(基本情報入力シート!W104="","",基本情報入力シート!W104)</f>
        <v>
        </v>
      </c>
      <c r="M73" s="526" t="str">
        <f aca="false">IF(基本情報入力シート!X104="","",基本情報入力シート!X104)</f>
        <v>
        </v>
      </c>
      <c r="N73" s="528" t="str">
        <f aca="false">IF(基本情報入力シート!Y104="","",基本情報入力シート!Y104)</f>
        <v>
        </v>
      </c>
      <c r="O73" s="506"/>
      <c r="P73" s="529"/>
      <c r="Q73" s="530" t="e">
        <f aca="false">IFERROR(ROUNDDOWN(P73*VLOOKUP(N73,),0))</f>
        <v>#VALUE!</v>
      </c>
      <c r="R73" s="531"/>
      <c r="S73" s="532"/>
      <c r="T73" s="532"/>
      <c r="U73" s="511"/>
      <c r="V73" s="533"/>
      <c r="W73" s="532"/>
      <c r="X73" s="534" t="e">
        <f aca="false">IFERROR(IF(V73="ー", "", ROUNDDOWN(W73*VLOOKUP(N73,),0)))</f>
        <v>#VALUE!</v>
      </c>
      <c r="Y73" s="535"/>
      <c r="Z73" s="532"/>
      <c r="AA73" s="511"/>
      <c r="AB73" s="516" t="e">
        <f aca="false">VLOOKUP(N73,)</f>
        <v>#VALUE!</v>
      </c>
      <c r="AC73" s="516" t="e">
        <f aca="false">IFERROR(VLOOKUP(N73,))</f>
        <v>#VALUE!</v>
      </c>
      <c r="AD73" s="516" t="e">
        <f aca="false">IFERROR(VLOOKUP(N73,))</f>
        <v>#VALUE!</v>
      </c>
      <c r="AE73" s="517" t="e">
        <f aca="false">IFERROR(VLOOKUP(N73,))</f>
        <v>#VALUE!</v>
      </c>
      <c r="AF73" s="518" t="str">
        <f aca="false">IF(OR(O73="処遇改善加算Ⅰ",O73="処遇改善加算Ⅱ"),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G73" s="519" t="str">
        <f aca="false">IF(OR(V73="処遇改善加算Ⅰイ",V73="処遇改善加算Ⅰロ",V73="処遇改善加算Ⅱイ",V73="処遇改善加算Ⅱロ"),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H73" s="520" t="e">
        <f aca="false">IFERROR(VLOOKUP(N73,))</f>
        <v>#VALUE!</v>
      </c>
      <c r="AI73" s="521"/>
    </row>
    <row r="74" s="443" customFormat="true" ht="40.15" hidden="false" customHeight="true" outlineLevel="0" collapsed="false">
      <c r="A74" s="524" t="n">
        <v>61</v>
      </c>
      <c r="B74" s="525" t="str">
        <f aca="false">IF(基本情報入力シート!C105="","",基本情報入力シート!C105)</f>
        <v>
        </v>
      </c>
      <c r="C74" s="525"/>
      <c r="D74" s="525"/>
      <c r="E74" s="525"/>
      <c r="F74" s="525"/>
      <c r="G74" s="525"/>
      <c r="H74" s="525"/>
      <c r="I74" s="525"/>
      <c r="J74" s="526" t="str">
        <f aca="false">IF(基本情報入力シート!M105="","",基本情報入力シート!M105)</f>
        <v>
        </v>
      </c>
      <c r="K74" s="527" t="str">
        <f aca="false">IF(基本情報入力シート!R105="","",基本情報入力シート!R105)</f>
        <v>
        </v>
      </c>
      <c r="L74" s="527" t="str">
        <f aca="false">IF(基本情報入力シート!W105="","",基本情報入力シート!W105)</f>
        <v>
        </v>
      </c>
      <c r="M74" s="526" t="str">
        <f aca="false">IF(基本情報入力シート!X105="","",基本情報入力シート!X105)</f>
        <v>
        </v>
      </c>
      <c r="N74" s="528" t="str">
        <f aca="false">IF(基本情報入力シート!Y105="","",基本情報入力シート!Y105)</f>
        <v>
        </v>
      </c>
      <c r="O74" s="506"/>
      <c r="P74" s="529"/>
      <c r="Q74" s="530" t="e">
        <f aca="false">IFERROR(ROUNDDOWN(P74*VLOOKUP(N74,),0))</f>
        <v>#VALUE!</v>
      </c>
      <c r="R74" s="531"/>
      <c r="S74" s="532"/>
      <c r="T74" s="532"/>
      <c r="U74" s="511"/>
      <c r="V74" s="533"/>
      <c r="W74" s="532"/>
      <c r="X74" s="534" t="e">
        <f aca="false">IFERROR(IF(V74="ー", "", ROUNDDOWN(W74*VLOOKUP(N74,),0)))</f>
        <v>#VALUE!</v>
      </c>
      <c r="Y74" s="535"/>
      <c r="Z74" s="532"/>
      <c r="AA74" s="511"/>
      <c r="AB74" s="516" t="e">
        <f aca="false">VLOOKUP(N74,)</f>
        <v>#VALUE!</v>
      </c>
      <c r="AC74" s="516" t="e">
        <f aca="false">IFERROR(VLOOKUP(N74,))</f>
        <v>#VALUE!</v>
      </c>
      <c r="AD74" s="516" t="e">
        <f aca="false">IFERROR(VLOOKUP(N74,))</f>
        <v>#VALUE!</v>
      </c>
      <c r="AE74" s="517" t="e">
        <f aca="false">IFERROR(VLOOKUP(N74,))</f>
        <v>#VALUE!</v>
      </c>
      <c r="AF74" s="518" t="str">
        <f aca="false">IF(OR(O74="処遇改善加算Ⅰ",O74="処遇改善加算Ⅱ"),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G74" s="519" t="str">
        <f aca="false">IF(OR(V74="処遇改善加算Ⅰイ",V74="処遇改善加算Ⅰロ",V74="処遇改善加算Ⅱイ",V74="処遇改善加算Ⅱロ"),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H74" s="520" t="e">
        <f aca="false">IFERROR(VLOOKUP(N74,))</f>
        <v>#VALUE!</v>
      </c>
      <c r="AI74" s="521"/>
    </row>
    <row r="75" s="443" customFormat="true" ht="40.15" hidden="false" customHeight="true" outlineLevel="0" collapsed="false">
      <c r="A75" s="524" t="n">
        <v>62</v>
      </c>
      <c r="B75" s="525" t="str">
        <f aca="false">IF(基本情報入力シート!C106="","",基本情報入力シート!C106)</f>
        <v>
        </v>
      </c>
      <c r="C75" s="525"/>
      <c r="D75" s="525"/>
      <c r="E75" s="525"/>
      <c r="F75" s="525"/>
      <c r="G75" s="525"/>
      <c r="H75" s="525"/>
      <c r="I75" s="525"/>
      <c r="J75" s="526" t="str">
        <f aca="false">IF(基本情報入力シート!M106="","",基本情報入力シート!M106)</f>
        <v>
        </v>
      </c>
      <c r="K75" s="527" t="str">
        <f aca="false">IF(基本情報入力シート!R106="","",基本情報入力シート!R106)</f>
        <v>
        </v>
      </c>
      <c r="L75" s="527" t="str">
        <f aca="false">IF(基本情報入力シート!W106="","",基本情報入力シート!W106)</f>
        <v>
        </v>
      </c>
      <c r="M75" s="526" t="str">
        <f aca="false">IF(基本情報入力シート!X106="","",基本情報入力シート!X106)</f>
        <v>
        </v>
      </c>
      <c r="N75" s="528" t="str">
        <f aca="false">IF(基本情報入力シート!Y106="","",基本情報入力シート!Y106)</f>
        <v>
        </v>
      </c>
      <c r="O75" s="506"/>
      <c r="P75" s="529"/>
      <c r="Q75" s="530" t="e">
        <f aca="false">IFERROR(ROUNDDOWN(P75*VLOOKUP(N75,),0))</f>
        <v>#VALUE!</v>
      </c>
      <c r="R75" s="531"/>
      <c r="S75" s="532"/>
      <c r="T75" s="532"/>
      <c r="U75" s="511"/>
      <c r="V75" s="533"/>
      <c r="W75" s="532"/>
      <c r="X75" s="534" t="e">
        <f aca="false">IFERROR(IF(V75="ー", "", ROUNDDOWN(W75*VLOOKUP(N75,),0)))</f>
        <v>#VALUE!</v>
      </c>
      <c r="Y75" s="535"/>
      <c r="Z75" s="532"/>
      <c r="AA75" s="511"/>
      <c r="AB75" s="516" t="e">
        <f aca="false">VLOOKUP(N75,)</f>
        <v>#VALUE!</v>
      </c>
      <c r="AC75" s="516" t="e">
        <f aca="false">IFERROR(VLOOKUP(N75,))</f>
        <v>#VALUE!</v>
      </c>
      <c r="AD75" s="516" t="e">
        <f aca="false">IFERROR(VLOOKUP(N75,))</f>
        <v>#VALUE!</v>
      </c>
      <c r="AE75" s="517" t="e">
        <f aca="false">IFERROR(VLOOKUP(N75,))</f>
        <v>#VALUE!</v>
      </c>
      <c r="AF75" s="518" t="str">
        <f aca="false">IF(OR(O75="処遇改善加算Ⅰ",O75="処遇改善加算Ⅱ"),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G75" s="519" t="str">
        <f aca="false">IF(OR(V75="処遇改善加算Ⅰイ",V75="処遇改善加算Ⅰロ",V75="処遇改善加算Ⅱイ",V75="処遇改善加算Ⅱロ"),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H75" s="520" t="e">
        <f aca="false">IFERROR(VLOOKUP(N75,))</f>
        <v>#VALUE!</v>
      </c>
      <c r="AI75" s="521"/>
    </row>
    <row r="76" s="443" customFormat="true" ht="40.15" hidden="false" customHeight="true" outlineLevel="0" collapsed="false">
      <c r="A76" s="524" t="n">
        <v>63</v>
      </c>
      <c r="B76" s="525" t="str">
        <f aca="false">IF(基本情報入力シート!C107="","",基本情報入力シート!C107)</f>
        <v>
        </v>
      </c>
      <c r="C76" s="525"/>
      <c r="D76" s="525"/>
      <c r="E76" s="525"/>
      <c r="F76" s="525"/>
      <c r="G76" s="525"/>
      <c r="H76" s="525"/>
      <c r="I76" s="525"/>
      <c r="J76" s="526" t="str">
        <f aca="false">IF(基本情報入力シート!M107="","",基本情報入力シート!M107)</f>
        <v>
        </v>
      </c>
      <c r="K76" s="527" t="str">
        <f aca="false">IF(基本情報入力シート!R107="","",基本情報入力シート!R107)</f>
        <v>
        </v>
      </c>
      <c r="L76" s="527" t="str">
        <f aca="false">IF(基本情報入力シート!W107="","",基本情報入力シート!W107)</f>
        <v>
        </v>
      </c>
      <c r="M76" s="526" t="str">
        <f aca="false">IF(基本情報入力シート!X107="","",基本情報入力シート!X107)</f>
        <v>
        </v>
      </c>
      <c r="N76" s="528" t="str">
        <f aca="false">IF(基本情報入力シート!Y107="","",基本情報入力シート!Y107)</f>
        <v>
        </v>
      </c>
      <c r="O76" s="506"/>
      <c r="P76" s="529"/>
      <c r="Q76" s="530" t="e">
        <f aca="false">IFERROR(ROUNDDOWN(P76*VLOOKUP(N76,),0))</f>
        <v>#VALUE!</v>
      </c>
      <c r="R76" s="531"/>
      <c r="S76" s="532"/>
      <c r="T76" s="532"/>
      <c r="U76" s="511"/>
      <c r="V76" s="533"/>
      <c r="W76" s="532"/>
      <c r="X76" s="534" t="e">
        <f aca="false">IFERROR(IF(V76="ー", "", ROUNDDOWN(W76*VLOOKUP(N76,),0)))</f>
        <v>#VALUE!</v>
      </c>
      <c r="Y76" s="535"/>
      <c r="Z76" s="532"/>
      <c r="AA76" s="511"/>
      <c r="AB76" s="516" t="e">
        <f aca="false">VLOOKUP(N76,)</f>
        <v>#VALUE!</v>
      </c>
      <c r="AC76" s="516" t="e">
        <f aca="false">IFERROR(VLOOKUP(N76,))</f>
        <v>#VALUE!</v>
      </c>
      <c r="AD76" s="516" t="e">
        <f aca="false">IFERROR(VLOOKUP(N76,))</f>
        <v>#VALUE!</v>
      </c>
      <c r="AE76" s="517" t="e">
        <f aca="false">IFERROR(VLOOKUP(N76,))</f>
        <v>#VALUE!</v>
      </c>
      <c r="AF76" s="518" t="str">
        <f aca="false">IF(OR(O76="処遇改善加算Ⅰ",O76="処遇改善加算Ⅱ"),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G76" s="519" t="str">
        <f aca="false">IF(OR(V76="処遇改善加算Ⅰイ",V76="処遇改善加算Ⅰロ",V76="処遇改善加算Ⅱイ",V76="処遇改善加算Ⅱロ"),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H76" s="520" t="e">
        <f aca="false">IFERROR(VLOOKUP(N76,))</f>
        <v>#VALUE!</v>
      </c>
      <c r="AI76" s="521"/>
    </row>
    <row r="77" s="443" customFormat="true" ht="40.15" hidden="false" customHeight="true" outlineLevel="0" collapsed="false">
      <c r="A77" s="524" t="n">
        <v>64</v>
      </c>
      <c r="B77" s="525" t="str">
        <f aca="false">IF(基本情報入力シート!C108="","",基本情報入力シート!C108)</f>
        <v>
        </v>
      </c>
      <c r="C77" s="525"/>
      <c r="D77" s="525"/>
      <c r="E77" s="525"/>
      <c r="F77" s="525"/>
      <c r="G77" s="525"/>
      <c r="H77" s="525"/>
      <c r="I77" s="525"/>
      <c r="J77" s="526" t="str">
        <f aca="false">IF(基本情報入力シート!M108="","",基本情報入力シート!M108)</f>
        <v>
        </v>
      </c>
      <c r="K77" s="527" t="str">
        <f aca="false">IF(基本情報入力シート!R108="","",基本情報入力シート!R108)</f>
        <v>
        </v>
      </c>
      <c r="L77" s="527" t="str">
        <f aca="false">IF(基本情報入力シート!W108="","",基本情報入力シート!W108)</f>
        <v>
        </v>
      </c>
      <c r="M77" s="526" t="str">
        <f aca="false">IF(基本情報入力シート!X108="","",基本情報入力シート!X108)</f>
        <v>
        </v>
      </c>
      <c r="N77" s="528" t="str">
        <f aca="false">IF(基本情報入力シート!Y108="","",基本情報入力シート!Y108)</f>
        <v>
        </v>
      </c>
      <c r="O77" s="506"/>
      <c r="P77" s="529"/>
      <c r="Q77" s="530" t="e">
        <f aca="false">IFERROR(ROUNDDOWN(P77*VLOOKUP(N77,),0))</f>
        <v>#VALUE!</v>
      </c>
      <c r="R77" s="531"/>
      <c r="S77" s="532"/>
      <c r="T77" s="532"/>
      <c r="U77" s="511"/>
      <c r="V77" s="533"/>
      <c r="W77" s="532"/>
      <c r="X77" s="534" t="e">
        <f aca="false">IFERROR(IF(V77="ー", "", ROUNDDOWN(W77*VLOOKUP(N77,),0)))</f>
        <v>#VALUE!</v>
      </c>
      <c r="Y77" s="535"/>
      <c r="Z77" s="532"/>
      <c r="AA77" s="511"/>
      <c r="AB77" s="516" t="e">
        <f aca="false">VLOOKUP(N77,)</f>
        <v>#VALUE!</v>
      </c>
      <c r="AC77" s="516" t="e">
        <f aca="false">IFERROR(VLOOKUP(N77,))</f>
        <v>#VALUE!</v>
      </c>
      <c r="AD77" s="516" t="e">
        <f aca="false">IFERROR(VLOOKUP(N77,))</f>
        <v>#VALUE!</v>
      </c>
      <c r="AE77" s="517" t="e">
        <f aca="false">IFERROR(VLOOKUP(N77,))</f>
        <v>#VALUE!</v>
      </c>
      <c r="AF77" s="518" t="str">
        <f aca="false">IF(OR(O77="処遇改善加算Ⅰ",O77="処遇改善加算Ⅱ"),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G77" s="519" t="str">
        <f aca="false">IF(OR(V77="処遇改善加算Ⅰイ",V77="処遇改善加算Ⅰロ",V77="処遇改善加算Ⅱイ",V77="処遇改善加算Ⅱロ"),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H77" s="520" t="e">
        <f aca="false">IFERROR(VLOOKUP(N77,))</f>
        <v>#VALUE!</v>
      </c>
      <c r="AI77" s="521"/>
    </row>
    <row r="78" s="443" customFormat="true" ht="40.15" hidden="false" customHeight="true" outlineLevel="0" collapsed="false">
      <c r="A78" s="524" t="n">
        <v>65</v>
      </c>
      <c r="B78" s="525" t="str">
        <f aca="false">IF(基本情報入力シート!C109="","",基本情報入力シート!C109)</f>
        <v>
        </v>
      </c>
      <c r="C78" s="525"/>
      <c r="D78" s="525"/>
      <c r="E78" s="525"/>
      <c r="F78" s="525"/>
      <c r="G78" s="525"/>
      <c r="H78" s="525"/>
      <c r="I78" s="525"/>
      <c r="J78" s="526" t="str">
        <f aca="false">IF(基本情報入力シート!M109="","",基本情報入力シート!M109)</f>
        <v>
        </v>
      </c>
      <c r="K78" s="527" t="str">
        <f aca="false">IF(基本情報入力シート!R109="","",基本情報入力シート!R109)</f>
        <v>
        </v>
      </c>
      <c r="L78" s="527" t="str">
        <f aca="false">IF(基本情報入力シート!W109="","",基本情報入力シート!W109)</f>
        <v>
        </v>
      </c>
      <c r="M78" s="526" t="str">
        <f aca="false">IF(基本情報入力シート!X109="","",基本情報入力シート!X109)</f>
        <v>
        </v>
      </c>
      <c r="N78" s="528" t="str">
        <f aca="false">IF(基本情報入力シート!Y109="","",基本情報入力シート!Y109)</f>
        <v>
        </v>
      </c>
      <c r="O78" s="506"/>
      <c r="P78" s="529"/>
      <c r="Q78" s="530" t="e">
        <f aca="false">IFERROR(ROUNDDOWN(P78*VLOOKUP(N78,),0))</f>
        <v>#VALUE!</v>
      </c>
      <c r="R78" s="531"/>
      <c r="S78" s="532"/>
      <c r="T78" s="532"/>
      <c r="U78" s="511"/>
      <c r="V78" s="533"/>
      <c r="W78" s="532"/>
      <c r="X78" s="534" t="e">
        <f aca="false">IFERROR(IF(V78="ー", "", ROUNDDOWN(W78*VLOOKUP(N78,),0)))</f>
        <v>#VALUE!</v>
      </c>
      <c r="Y78" s="535"/>
      <c r="Z78" s="532"/>
      <c r="AA78" s="511"/>
      <c r="AB78" s="516" t="e">
        <f aca="false">VLOOKUP(N78,)</f>
        <v>#VALUE!</v>
      </c>
      <c r="AC78" s="516" t="e">
        <f aca="false">IFERROR(VLOOKUP(N78,))</f>
        <v>#VALUE!</v>
      </c>
      <c r="AD78" s="516" t="e">
        <f aca="false">IFERROR(VLOOKUP(N78,))</f>
        <v>#VALUE!</v>
      </c>
      <c r="AE78" s="517" t="e">
        <f aca="false">IFERROR(VLOOKUP(N78,))</f>
        <v>#VALUE!</v>
      </c>
      <c r="AF78" s="518" t="str">
        <f aca="false">IF(OR(O78="処遇改善加算Ⅰ",O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G78" s="519" t="str">
        <f aca="false">IF(OR(V78="処遇改善加算Ⅰイ",V78="処遇改善加算Ⅰロ",V78="処遇改善加算Ⅱイ",V78="処遇改善加算Ⅱロ"),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H78" s="520" t="e">
        <f aca="false">IFERROR(VLOOKUP(N78,))</f>
        <v>#VALUE!</v>
      </c>
      <c r="AI78" s="521"/>
    </row>
    <row r="79" s="443" customFormat="true" ht="40.15" hidden="false" customHeight="true" outlineLevel="0" collapsed="false">
      <c r="A79" s="524" t="n">
        <v>66</v>
      </c>
      <c r="B79" s="525" t="str">
        <f aca="false">IF(基本情報入力シート!C110="","",基本情報入力シート!C110)</f>
        <v>
        </v>
      </c>
      <c r="C79" s="525"/>
      <c r="D79" s="525"/>
      <c r="E79" s="525"/>
      <c r="F79" s="525"/>
      <c r="G79" s="525"/>
      <c r="H79" s="525"/>
      <c r="I79" s="525"/>
      <c r="J79" s="526" t="str">
        <f aca="false">IF(基本情報入力シート!M110="","",基本情報入力シート!M110)</f>
        <v>
        </v>
      </c>
      <c r="K79" s="527" t="str">
        <f aca="false">IF(基本情報入力シート!R110="","",基本情報入力シート!R110)</f>
        <v>
        </v>
      </c>
      <c r="L79" s="527" t="str">
        <f aca="false">IF(基本情報入力シート!W110="","",基本情報入力シート!W110)</f>
        <v>
        </v>
      </c>
      <c r="M79" s="526" t="str">
        <f aca="false">IF(基本情報入力シート!X110="","",基本情報入力シート!X110)</f>
        <v>
        </v>
      </c>
      <c r="N79" s="528" t="str">
        <f aca="false">IF(基本情報入力シート!Y110="","",基本情報入力シート!Y110)</f>
        <v>
        </v>
      </c>
      <c r="O79" s="506"/>
      <c r="P79" s="529"/>
      <c r="Q79" s="530" t="e">
        <f aca="false">IFERROR(ROUNDDOWN(P79*VLOOKUP(N79,),0))</f>
        <v>#VALUE!</v>
      </c>
      <c r="R79" s="531"/>
      <c r="S79" s="532"/>
      <c r="T79" s="532"/>
      <c r="U79" s="511"/>
      <c r="V79" s="533"/>
      <c r="W79" s="532"/>
      <c r="X79" s="534" t="e">
        <f aca="false">IFERROR(IF(V79="ー", "", ROUNDDOWN(W79*VLOOKUP(N79,),0)))</f>
        <v>#VALUE!</v>
      </c>
      <c r="Y79" s="535"/>
      <c r="Z79" s="532"/>
      <c r="AA79" s="511"/>
      <c r="AB79" s="516" t="e">
        <f aca="false">VLOOKUP(N79,)</f>
        <v>#VALUE!</v>
      </c>
      <c r="AC79" s="516" t="e">
        <f aca="false">IFERROR(VLOOKUP(N79,))</f>
        <v>#VALUE!</v>
      </c>
      <c r="AD79" s="516" t="e">
        <f aca="false">IFERROR(VLOOKUP(N79,))</f>
        <v>#VALUE!</v>
      </c>
      <c r="AE79" s="517" t="e">
        <f aca="false">IFERROR(VLOOKUP(N79,))</f>
        <v>#VALUE!</v>
      </c>
      <c r="AF79" s="518" t="str">
        <f aca="false">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G79" s="519" t="str">
        <f aca="false">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H79" s="520" t="e">
        <f aca="false">IFERROR(VLOOKUP(N79,))</f>
        <v>#VALUE!</v>
      </c>
      <c r="AI79" s="521"/>
    </row>
    <row r="80" s="443" customFormat="true" ht="40.15" hidden="false" customHeight="true" outlineLevel="0" collapsed="false">
      <c r="A80" s="524" t="n">
        <v>67</v>
      </c>
      <c r="B80" s="525" t="str">
        <f aca="false">IF(基本情報入力シート!C111="","",基本情報入力シート!C111)</f>
        <v>
        </v>
      </c>
      <c r="C80" s="525"/>
      <c r="D80" s="525"/>
      <c r="E80" s="525"/>
      <c r="F80" s="525"/>
      <c r="G80" s="525"/>
      <c r="H80" s="525"/>
      <c r="I80" s="525"/>
      <c r="J80" s="526" t="str">
        <f aca="false">IF(基本情報入力シート!M111="","",基本情報入力シート!M111)</f>
        <v>
        </v>
      </c>
      <c r="K80" s="527" t="str">
        <f aca="false">IF(基本情報入力シート!R111="","",基本情報入力シート!R111)</f>
        <v>
        </v>
      </c>
      <c r="L80" s="527" t="str">
        <f aca="false">IF(基本情報入力シート!W111="","",基本情報入力シート!W111)</f>
        <v>
        </v>
      </c>
      <c r="M80" s="526" t="str">
        <f aca="false">IF(基本情報入力シート!X111="","",基本情報入力シート!X111)</f>
        <v>
        </v>
      </c>
      <c r="N80" s="528" t="str">
        <f aca="false">IF(基本情報入力シート!Y111="","",基本情報入力シート!Y111)</f>
        <v>
        </v>
      </c>
      <c r="O80" s="506"/>
      <c r="P80" s="529"/>
      <c r="Q80" s="530" t="e">
        <f aca="false">IFERROR(ROUNDDOWN(P80*VLOOKUP(N80,),0))</f>
        <v>#VALUE!</v>
      </c>
      <c r="R80" s="531"/>
      <c r="S80" s="532"/>
      <c r="T80" s="532"/>
      <c r="U80" s="511"/>
      <c r="V80" s="533"/>
      <c r="W80" s="532"/>
      <c r="X80" s="534" t="e">
        <f aca="false">IFERROR(IF(V80="ー", "", ROUNDDOWN(W80*VLOOKUP(N80,),0)))</f>
        <v>#VALUE!</v>
      </c>
      <c r="Y80" s="535"/>
      <c r="Z80" s="532"/>
      <c r="AA80" s="511"/>
      <c r="AB80" s="516" t="e">
        <f aca="false">VLOOKUP(N80,)</f>
        <v>#VALUE!</v>
      </c>
      <c r="AC80" s="516" t="e">
        <f aca="false">IFERROR(VLOOKUP(N80,))</f>
        <v>#VALUE!</v>
      </c>
      <c r="AD80" s="516" t="e">
        <f aca="false">IFERROR(VLOOKUP(N80,))</f>
        <v>#VALUE!</v>
      </c>
      <c r="AE80" s="517" t="e">
        <f aca="false">IFERROR(VLOOKUP(N80,))</f>
        <v>#VALUE!</v>
      </c>
      <c r="AF80" s="518" t="str">
        <f aca="false">IF(OR(O80="処遇改善加算Ⅰ",O80="処遇改善加算Ⅱ"),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G80" s="519" t="str">
        <f aca="false">IF(OR(V80="処遇改善加算Ⅰイ",V80="処遇改善加算Ⅰロ",V80="処遇改善加算Ⅱイ",V80="処遇改善加算Ⅱロ"),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H80" s="520" t="e">
        <f aca="false">IFERROR(VLOOKUP(N80,))</f>
        <v>#VALUE!</v>
      </c>
      <c r="AI80" s="521"/>
    </row>
    <row r="81" s="443" customFormat="true" ht="40.15" hidden="false" customHeight="true" outlineLevel="0" collapsed="false">
      <c r="A81" s="524" t="n">
        <v>68</v>
      </c>
      <c r="B81" s="525" t="str">
        <f aca="false">IF(基本情報入力シート!C112="","",基本情報入力シート!C112)</f>
        <v>
        </v>
      </c>
      <c r="C81" s="525"/>
      <c r="D81" s="525"/>
      <c r="E81" s="525"/>
      <c r="F81" s="525"/>
      <c r="G81" s="525"/>
      <c r="H81" s="525"/>
      <c r="I81" s="525"/>
      <c r="J81" s="526" t="str">
        <f aca="false">IF(基本情報入力シート!M112="","",基本情報入力シート!M112)</f>
        <v>
        </v>
      </c>
      <c r="K81" s="527" t="str">
        <f aca="false">IF(基本情報入力シート!R112="","",基本情報入力シート!R112)</f>
        <v>
        </v>
      </c>
      <c r="L81" s="527" t="str">
        <f aca="false">IF(基本情報入力シート!W112="","",基本情報入力シート!W112)</f>
        <v>
        </v>
      </c>
      <c r="M81" s="526" t="str">
        <f aca="false">IF(基本情報入力シート!X112="","",基本情報入力シート!X112)</f>
        <v>
        </v>
      </c>
      <c r="N81" s="528" t="str">
        <f aca="false">IF(基本情報入力シート!Y112="","",基本情報入力シート!Y112)</f>
        <v>
        </v>
      </c>
      <c r="O81" s="506"/>
      <c r="P81" s="529"/>
      <c r="Q81" s="530" t="e">
        <f aca="false">IFERROR(ROUNDDOWN(P81*VLOOKUP(N81,),0))</f>
        <v>#VALUE!</v>
      </c>
      <c r="R81" s="531"/>
      <c r="S81" s="532"/>
      <c r="T81" s="532"/>
      <c r="U81" s="511"/>
      <c r="V81" s="533"/>
      <c r="W81" s="532"/>
      <c r="X81" s="534" t="e">
        <f aca="false">IFERROR(IF(V81="ー", "", ROUNDDOWN(W81*VLOOKUP(N81,),0)))</f>
        <v>#VALUE!</v>
      </c>
      <c r="Y81" s="535"/>
      <c r="Z81" s="532"/>
      <c r="AA81" s="511"/>
      <c r="AB81" s="516" t="e">
        <f aca="false">VLOOKUP(N81,)</f>
        <v>#VALUE!</v>
      </c>
      <c r="AC81" s="516" t="e">
        <f aca="false">IFERROR(VLOOKUP(N81,))</f>
        <v>#VALUE!</v>
      </c>
      <c r="AD81" s="516" t="e">
        <f aca="false">IFERROR(VLOOKUP(N81,))</f>
        <v>#VALUE!</v>
      </c>
      <c r="AE81" s="517" t="e">
        <f aca="false">IFERROR(VLOOKUP(N81,))</f>
        <v>#VALUE!</v>
      </c>
      <c r="AF81" s="518" t="str">
        <f aca="false">IF(OR(O81="処遇改善加算Ⅰ",O81="処遇改善加算Ⅱ"),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G81" s="519" t="str">
        <f aca="false">IF(OR(V81="処遇改善加算Ⅰイ",V81="処遇改善加算Ⅰロ",V81="処遇改善加算Ⅱイ",V81="処遇改善加算Ⅱロ"),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H81" s="520" t="e">
        <f aca="false">IFERROR(VLOOKUP(N81,))</f>
        <v>#VALUE!</v>
      </c>
      <c r="AI81" s="521"/>
    </row>
    <row r="82" s="443" customFormat="true" ht="40.15" hidden="false" customHeight="true" outlineLevel="0" collapsed="false">
      <c r="A82" s="524" t="n">
        <v>69</v>
      </c>
      <c r="B82" s="525" t="str">
        <f aca="false">IF(基本情報入力シート!C113="","",基本情報入力シート!C113)</f>
        <v>
        </v>
      </c>
      <c r="C82" s="525"/>
      <c r="D82" s="525"/>
      <c r="E82" s="525"/>
      <c r="F82" s="525"/>
      <c r="G82" s="525"/>
      <c r="H82" s="525"/>
      <c r="I82" s="525"/>
      <c r="J82" s="526" t="str">
        <f aca="false">IF(基本情報入力シート!M113="","",基本情報入力シート!M113)</f>
        <v>
        </v>
      </c>
      <c r="K82" s="527" t="str">
        <f aca="false">IF(基本情報入力シート!R113="","",基本情報入力シート!R113)</f>
        <v>
        </v>
      </c>
      <c r="L82" s="527" t="str">
        <f aca="false">IF(基本情報入力シート!W113="","",基本情報入力シート!W113)</f>
        <v>
        </v>
      </c>
      <c r="M82" s="526" t="str">
        <f aca="false">IF(基本情報入力シート!X113="","",基本情報入力シート!X113)</f>
        <v>
        </v>
      </c>
      <c r="N82" s="528" t="str">
        <f aca="false">IF(基本情報入力シート!Y113="","",基本情報入力シート!Y113)</f>
        <v>
        </v>
      </c>
      <c r="O82" s="506"/>
      <c r="P82" s="529"/>
      <c r="Q82" s="530" t="e">
        <f aca="false">IFERROR(ROUNDDOWN(P82*VLOOKUP(N82,),0))</f>
        <v>#VALUE!</v>
      </c>
      <c r="R82" s="531"/>
      <c r="S82" s="532"/>
      <c r="T82" s="532"/>
      <c r="U82" s="511"/>
      <c r="V82" s="533"/>
      <c r="W82" s="532"/>
      <c r="X82" s="534" t="e">
        <f aca="false">IFERROR(IF(V82="ー", "", ROUNDDOWN(W82*VLOOKUP(N82,),0)))</f>
        <v>#VALUE!</v>
      </c>
      <c r="Y82" s="535"/>
      <c r="Z82" s="532"/>
      <c r="AA82" s="511"/>
      <c r="AB82" s="516" t="e">
        <f aca="false">VLOOKUP(N82,)</f>
        <v>#VALUE!</v>
      </c>
      <c r="AC82" s="516" t="e">
        <f aca="false">IFERROR(VLOOKUP(N82,))</f>
        <v>#VALUE!</v>
      </c>
      <c r="AD82" s="516" t="e">
        <f aca="false">IFERROR(VLOOKUP(N82,))</f>
        <v>#VALUE!</v>
      </c>
      <c r="AE82" s="517" t="e">
        <f aca="false">IFERROR(VLOOKUP(N82,))</f>
        <v>#VALUE!</v>
      </c>
      <c r="AF82" s="518" t="str">
        <f aca="false">IF(OR(O82="処遇改善加算Ⅰ",O82="処遇改善加算Ⅱ"),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G82" s="519" t="str">
        <f aca="false">IF(OR(V82="処遇改善加算Ⅰイ",V82="処遇改善加算Ⅰロ",V82="処遇改善加算Ⅱイ",V82="処遇改善加算Ⅱロ"),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H82" s="520" t="e">
        <f aca="false">IFERROR(VLOOKUP(N82,))</f>
        <v>#VALUE!</v>
      </c>
      <c r="AI82" s="521"/>
    </row>
    <row r="83" s="443" customFormat="true" ht="40.15" hidden="false" customHeight="true" outlineLevel="0" collapsed="false">
      <c r="A83" s="524" t="n">
        <v>70</v>
      </c>
      <c r="B83" s="525" t="str">
        <f aca="false">IF(基本情報入力シート!C114="","",基本情報入力シート!C114)</f>
        <v>
        </v>
      </c>
      <c r="C83" s="525"/>
      <c r="D83" s="525"/>
      <c r="E83" s="525"/>
      <c r="F83" s="525"/>
      <c r="G83" s="525"/>
      <c r="H83" s="525"/>
      <c r="I83" s="525"/>
      <c r="J83" s="526" t="str">
        <f aca="false">IF(基本情報入力シート!M114="","",基本情報入力シート!M114)</f>
        <v>
        </v>
      </c>
      <c r="K83" s="527" t="str">
        <f aca="false">IF(基本情報入力シート!R114="","",基本情報入力シート!R114)</f>
        <v>
        </v>
      </c>
      <c r="L83" s="527" t="str">
        <f aca="false">IF(基本情報入力シート!W114="","",基本情報入力シート!W114)</f>
        <v>
        </v>
      </c>
      <c r="M83" s="526" t="str">
        <f aca="false">IF(基本情報入力シート!X114="","",基本情報入力シート!X114)</f>
        <v>
        </v>
      </c>
      <c r="N83" s="528" t="str">
        <f aca="false">IF(基本情報入力シート!Y114="","",基本情報入力シート!Y114)</f>
        <v>
        </v>
      </c>
      <c r="O83" s="506"/>
      <c r="P83" s="529"/>
      <c r="Q83" s="530" t="e">
        <f aca="false">IFERROR(ROUNDDOWN(P83*VLOOKUP(N83,),0))</f>
        <v>#VALUE!</v>
      </c>
      <c r="R83" s="531"/>
      <c r="S83" s="532"/>
      <c r="T83" s="532"/>
      <c r="U83" s="511"/>
      <c r="V83" s="533"/>
      <c r="W83" s="532"/>
      <c r="X83" s="534" t="e">
        <f aca="false">IFERROR(IF(V83="ー", "", ROUNDDOWN(W83*VLOOKUP(N83,),0)))</f>
        <v>#VALUE!</v>
      </c>
      <c r="Y83" s="535"/>
      <c r="Z83" s="532"/>
      <c r="AA83" s="511"/>
      <c r="AB83" s="516" t="e">
        <f aca="false">VLOOKUP(N83,)</f>
        <v>#VALUE!</v>
      </c>
      <c r="AC83" s="516" t="e">
        <f aca="false">IFERROR(VLOOKUP(N83,))</f>
        <v>#VALUE!</v>
      </c>
      <c r="AD83" s="516" t="e">
        <f aca="false">IFERROR(VLOOKUP(N83,))</f>
        <v>#VALUE!</v>
      </c>
      <c r="AE83" s="517" t="e">
        <f aca="false">IFERROR(VLOOKUP(N83,))</f>
        <v>#VALUE!</v>
      </c>
      <c r="AF83" s="518" t="str">
        <f aca="false">IF(OR(O83="処遇改善加算Ⅰ",O83="処遇改善加算Ⅱ"),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G83" s="519" t="str">
        <f aca="false">IF(OR(V83="処遇改善加算Ⅰイ",V83="処遇改善加算Ⅰロ",V83="処遇改善加算Ⅱイ",V83="処遇改善加算Ⅱロ"),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H83" s="520" t="e">
        <f aca="false">IFERROR(VLOOKUP(N83,))</f>
        <v>#VALUE!</v>
      </c>
      <c r="AI83" s="521"/>
    </row>
    <row r="84" s="443" customFormat="true" ht="40.15" hidden="false" customHeight="true" outlineLevel="0" collapsed="false">
      <c r="A84" s="524" t="n">
        <v>71</v>
      </c>
      <c r="B84" s="525" t="str">
        <f aca="false">IF(基本情報入力シート!C115="","",基本情報入力シート!C115)</f>
        <v>
        </v>
      </c>
      <c r="C84" s="525"/>
      <c r="D84" s="525"/>
      <c r="E84" s="525"/>
      <c r="F84" s="525"/>
      <c r="G84" s="525"/>
      <c r="H84" s="525"/>
      <c r="I84" s="525"/>
      <c r="J84" s="526" t="str">
        <f aca="false">IF(基本情報入力シート!M115="","",基本情報入力シート!M115)</f>
        <v>
        </v>
      </c>
      <c r="K84" s="527" t="str">
        <f aca="false">IF(基本情報入力シート!R115="","",基本情報入力シート!R115)</f>
        <v>
        </v>
      </c>
      <c r="L84" s="527" t="str">
        <f aca="false">IF(基本情報入力シート!W115="","",基本情報入力シート!W115)</f>
        <v>
        </v>
      </c>
      <c r="M84" s="526" t="str">
        <f aca="false">IF(基本情報入力シート!X115="","",基本情報入力シート!X115)</f>
        <v>
        </v>
      </c>
      <c r="N84" s="528" t="str">
        <f aca="false">IF(基本情報入力シート!Y115="","",基本情報入力シート!Y115)</f>
        <v>
        </v>
      </c>
      <c r="O84" s="506"/>
      <c r="P84" s="529"/>
      <c r="Q84" s="530" t="e">
        <f aca="false">IFERROR(ROUNDDOWN(P84*VLOOKUP(N84,),0))</f>
        <v>#VALUE!</v>
      </c>
      <c r="R84" s="531"/>
      <c r="S84" s="532"/>
      <c r="T84" s="532"/>
      <c r="U84" s="511"/>
      <c r="V84" s="533"/>
      <c r="W84" s="532"/>
      <c r="X84" s="534" t="e">
        <f aca="false">IFERROR(IF(V84="ー", "", ROUNDDOWN(W84*VLOOKUP(N84,),0)))</f>
        <v>#VALUE!</v>
      </c>
      <c r="Y84" s="535"/>
      <c r="Z84" s="532"/>
      <c r="AA84" s="511"/>
      <c r="AB84" s="516" t="e">
        <f aca="false">VLOOKUP(N84,)</f>
        <v>#VALUE!</v>
      </c>
      <c r="AC84" s="516" t="e">
        <f aca="false">IFERROR(VLOOKUP(N84,))</f>
        <v>#VALUE!</v>
      </c>
      <c r="AD84" s="516" t="e">
        <f aca="false">IFERROR(VLOOKUP(N84,))</f>
        <v>#VALUE!</v>
      </c>
      <c r="AE84" s="517" t="e">
        <f aca="false">IFERROR(VLOOKUP(N84,))</f>
        <v>#VALUE!</v>
      </c>
      <c r="AF84" s="518" t="str">
        <f aca="false">IF(OR(O84="処遇改善加算Ⅰ",O84="処遇改善加算Ⅱ"),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G84" s="519" t="str">
        <f aca="false">IF(OR(V84="処遇改善加算Ⅰイ",V84="処遇改善加算Ⅰロ",V84="処遇改善加算Ⅱイ",V84="処遇改善加算Ⅱロ"),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H84" s="520" t="e">
        <f aca="false">IFERROR(VLOOKUP(N84,))</f>
        <v>#VALUE!</v>
      </c>
      <c r="AI84" s="521"/>
    </row>
    <row r="85" s="443" customFormat="true" ht="40.15" hidden="false" customHeight="true" outlineLevel="0" collapsed="false">
      <c r="A85" s="524" t="n">
        <v>72</v>
      </c>
      <c r="B85" s="525" t="str">
        <f aca="false">IF(基本情報入力シート!C116="","",基本情報入力シート!C116)</f>
        <v>
        </v>
      </c>
      <c r="C85" s="525"/>
      <c r="D85" s="525"/>
      <c r="E85" s="525"/>
      <c r="F85" s="525"/>
      <c r="G85" s="525"/>
      <c r="H85" s="525"/>
      <c r="I85" s="525"/>
      <c r="J85" s="526" t="str">
        <f aca="false">IF(基本情報入力シート!M116="","",基本情報入力シート!M116)</f>
        <v>
        </v>
      </c>
      <c r="K85" s="527" t="str">
        <f aca="false">IF(基本情報入力シート!R116="","",基本情報入力シート!R116)</f>
        <v>
        </v>
      </c>
      <c r="L85" s="527" t="str">
        <f aca="false">IF(基本情報入力シート!W116="","",基本情報入力シート!W116)</f>
        <v>
        </v>
      </c>
      <c r="M85" s="526" t="str">
        <f aca="false">IF(基本情報入力シート!X116="","",基本情報入力シート!X116)</f>
        <v>
        </v>
      </c>
      <c r="N85" s="528" t="str">
        <f aca="false">IF(基本情報入力シート!Y116="","",基本情報入力シート!Y116)</f>
        <v>
        </v>
      </c>
      <c r="O85" s="506"/>
      <c r="P85" s="529"/>
      <c r="Q85" s="530" t="e">
        <f aca="false">IFERROR(ROUNDDOWN(P85*VLOOKUP(N85,),0))</f>
        <v>#VALUE!</v>
      </c>
      <c r="R85" s="531"/>
      <c r="S85" s="532"/>
      <c r="T85" s="532"/>
      <c r="U85" s="511"/>
      <c r="V85" s="533"/>
      <c r="W85" s="532"/>
      <c r="X85" s="534" t="e">
        <f aca="false">IFERROR(IF(V85="ー", "", ROUNDDOWN(W85*VLOOKUP(N85,),0)))</f>
        <v>#VALUE!</v>
      </c>
      <c r="Y85" s="535"/>
      <c r="Z85" s="532"/>
      <c r="AA85" s="511"/>
      <c r="AB85" s="516" t="e">
        <f aca="false">VLOOKUP(N85,)</f>
        <v>#VALUE!</v>
      </c>
      <c r="AC85" s="516" t="e">
        <f aca="false">IFERROR(VLOOKUP(N85,))</f>
        <v>#VALUE!</v>
      </c>
      <c r="AD85" s="516" t="e">
        <f aca="false">IFERROR(VLOOKUP(N85,))</f>
        <v>#VALUE!</v>
      </c>
      <c r="AE85" s="517" t="e">
        <f aca="false">IFERROR(VLOOKUP(N85,))</f>
        <v>#VALUE!</v>
      </c>
      <c r="AF85" s="518" t="str">
        <f aca="false">IF(OR(O85="処遇改善加算Ⅰ",O85="処遇改善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G85" s="519" t="str">
        <f aca="false">IF(OR(V85="処遇改善加算Ⅰイ",V85="処遇改善加算Ⅰロ",V85="処遇改善加算Ⅱイ",V85="処遇改善加算Ⅱロ"),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H85" s="520" t="e">
        <f aca="false">IFERROR(VLOOKUP(N85,))</f>
        <v>#VALUE!</v>
      </c>
      <c r="AI85" s="521"/>
    </row>
    <row r="86" s="443" customFormat="true" ht="40.15" hidden="false" customHeight="true" outlineLevel="0" collapsed="false">
      <c r="A86" s="524" t="n">
        <v>73</v>
      </c>
      <c r="B86" s="525" t="str">
        <f aca="false">IF(基本情報入力シート!C117="","",基本情報入力シート!C117)</f>
        <v>
        </v>
      </c>
      <c r="C86" s="525"/>
      <c r="D86" s="525"/>
      <c r="E86" s="525"/>
      <c r="F86" s="525"/>
      <c r="G86" s="525"/>
      <c r="H86" s="525"/>
      <c r="I86" s="525"/>
      <c r="J86" s="526" t="str">
        <f aca="false">IF(基本情報入力シート!M117="","",基本情報入力シート!M117)</f>
        <v>
        </v>
      </c>
      <c r="K86" s="527" t="str">
        <f aca="false">IF(基本情報入力シート!R117="","",基本情報入力シート!R117)</f>
        <v>
        </v>
      </c>
      <c r="L86" s="527" t="str">
        <f aca="false">IF(基本情報入力シート!W117="","",基本情報入力シート!W117)</f>
        <v>
        </v>
      </c>
      <c r="M86" s="526" t="str">
        <f aca="false">IF(基本情報入力シート!X117="","",基本情報入力シート!X117)</f>
        <v>
        </v>
      </c>
      <c r="N86" s="528" t="str">
        <f aca="false">IF(基本情報入力シート!Y117="","",基本情報入力シート!Y117)</f>
        <v>
        </v>
      </c>
      <c r="O86" s="506"/>
      <c r="P86" s="529"/>
      <c r="Q86" s="530" t="e">
        <f aca="false">IFERROR(ROUNDDOWN(P86*VLOOKUP(N86,),0))</f>
        <v>#VALUE!</v>
      </c>
      <c r="R86" s="531"/>
      <c r="S86" s="532"/>
      <c r="T86" s="532"/>
      <c r="U86" s="511"/>
      <c r="V86" s="533"/>
      <c r="W86" s="532"/>
      <c r="X86" s="534" t="e">
        <f aca="false">IFERROR(IF(V86="ー", "", ROUNDDOWN(W86*VLOOKUP(N86,),0)))</f>
        <v>#VALUE!</v>
      </c>
      <c r="Y86" s="535"/>
      <c r="Z86" s="532"/>
      <c r="AA86" s="511"/>
      <c r="AB86" s="516" t="e">
        <f aca="false">VLOOKUP(N86,)</f>
        <v>#VALUE!</v>
      </c>
      <c r="AC86" s="516" t="e">
        <f aca="false">IFERROR(VLOOKUP(N86,))</f>
        <v>#VALUE!</v>
      </c>
      <c r="AD86" s="516" t="e">
        <f aca="false">IFERROR(VLOOKUP(N86,))</f>
        <v>#VALUE!</v>
      </c>
      <c r="AE86" s="517" t="e">
        <f aca="false">IFERROR(VLOOKUP(N86,))</f>
        <v>#VALUE!</v>
      </c>
      <c r="AF86" s="518" t="str">
        <f aca="false">IF(OR(O86="処遇改善加算Ⅰ",O86="処遇改善加算Ⅱ"),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G86" s="519" t="str">
        <f aca="false">IF(OR(V86="処遇改善加算Ⅰイ",V86="処遇改善加算Ⅰロ",V86="処遇改善加算Ⅱイ",V86="処遇改善加算Ⅱロ"),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H86" s="520" t="e">
        <f aca="false">IFERROR(VLOOKUP(N86,))</f>
        <v>#VALUE!</v>
      </c>
      <c r="AI86" s="521"/>
    </row>
    <row r="87" s="443" customFormat="true" ht="40.15" hidden="false" customHeight="true" outlineLevel="0" collapsed="false">
      <c r="A87" s="524" t="n">
        <v>74</v>
      </c>
      <c r="B87" s="525" t="str">
        <f aca="false">IF(基本情報入力シート!C118="","",基本情報入力シート!C118)</f>
        <v>
        </v>
      </c>
      <c r="C87" s="525"/>
      <c r="D87" s="525"/>
      <c r="E87" s="525"/>
      <c r="F87" s="525"/>
      <c r="G87" s="525"/>
      <c r="H87" s="525"/>
      <c r="I87" s="525"/>
      <c r="J87" s="526" t="str">
        <f aca="false">IF(基本情報入力シート!M118="","",基本情報入力シート!M118)</f>
        <v>
        </v>
      </c>
      <c r="K87" s="527" t="str">
        <f aca="false">IF(基本情報入力シート!R118="","",基本情報入力シート!R118)</f>
        <v>
        </v>
      </c>
      <c r="L87" s="527" t="str">
        <f aca="false">IF(基本情報入力シート!W118="","",基本情報入力シート!W118)</f>
        <v>
        </v>
      </c>
      <c r="M87" s="526" t="str">
        <f aca="false">IF(基本情報入力シート!X118="","",基本情報入力シート!X118)</f>
        <v>
        </v>
      </c>
      <c r="N87" s="528" t="str">
        <f aca="false">IF(基本情報入力シート!Y118="","",基本情報入力シート!Y118)</f>
        <v>
        </v>
      </c>
      <c r="O87" s="506"/>
      <c r="P87" s="529"/>
      <c r="Q87" s="530" t="e">
        <f aca="false">IFERROR(ROUNDDOWN(P87*VLOOKUP(N87,),0))</f>
        <v>#VALUE!</v>
      </c>
      <c r="R87" s="531"/>
      <c r="S87" s="532"/>
      <c r="T87" s="532"/>
      <c r="U87" s="511"/>
      <c r="V87" s="533"/>
      <c r="W87" s="532"/>
      <c r="X87" s="534" t="e">
        <f aca="false">IFERROR(IF(V87="ー", "", ROUNDDOWN(W87*VLOOKUP(N87,),0)))</f>
        <v>#VALUE!</v>
      </c>
      <c r="Y87" s="535"/>
      <c r="Z87" s="532"/>
      <c r="AA87" s="511"/>
      <c r="AB87" s="516" t="e">
        <f aca="false">VLOOKUP(N87,)</f>
        <v>#VALUE!</v>
      </c>
      <c r="AC87" s="516" t="e">
        <f aca="false">IFERROR(VLOOKUP(N87,))</f>
        <v>#VALUE!</v>
      </c>
      <c r="AD87" s="516" t="e">
        <f aca="false">IFERROR(VLOOKUP(N87,))</f>
        <v>#VALUE!</v>
      </c>
      <c r="AE87" s="517" t="e">
        <f aca="false">IFERROR(VLOOKUP(N87,))</f>
        <v>#VALUE!</v>
      </c>
      <c r="AF87" s="518" t="str">
        <f aca="false">IF(OR(O87="処遇改善加算Ⅰ",O87="処遇改善加算Ⅱ"),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G87" s="519" t="str">
        <f aca="false">IF(OR(V87="処遇改善加算Ⅰイ",V87="処遇改善加算Ⅰロ",V87="処遇改善加算Ⅱイ",V87="処遇改善加算Ⅱロ"),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H87" s="520" t="e">
        <f aca="false">IFERROR(VLOOKUP(N87,))</f>
        <v>#VALUE!</v>
      </c>
      <c r="AI87" s="521"/>
    </row>
    <row r="88" s="443" customFormat="true" ht="40.15" hidden="false" customHeight="true" outlineLevel="0" collapsed="false">
      <c r="A88" s="524" t="n">
        <v>75</v>
      </c>
      <c r="B88" s="525" t="str">
        <f aca="false">IF(基本情報入力シート!C119="","",基本情報入力シート!C119)</f>
        <v>
        </v>
      </c>
      <c r="C88" s="525"/>
      <c r="D88" s="525"/>
      <c r="E88" s="525"/>
      <c r="F88" s="525"/>
      <c r="G88" s="525"/>
      <c r="H88" s="525"/>
      <c r="I88" s="525"/>
      <c r="J88" s="526" t="str">
        <f aca="false">IF(基本情報入力シート!M119="","",基本情報入力シート!M119)</f>
        <v>
        </v>
      </c>
      <c r="K88" s="527" t="str">
        <f aca="false">IF(基本情報入力シート!R119="","",基本情報入力シート!R119)</f>
        <v>
        </v>
      </c>
      <c r="L88" s="527" t="str">
        <f aca="false">IF(基本情報入力シート!W119="","",基本情報入力シート!W119)</f>
        <v>
        </v>
      </c>
      <c r="M88" s="526" t="str">
        <f aca="false">IF(基本情報入力シート!X119="","",基本情報入力シート!X119)</f>
        <v>
        </v>
      </c>
      <c r="N88" s="528" t="str">
        <f aca="false">IF(基本情報入力シート!Y119="","",基本情報入力シート!Y119)</f>
        <v>
        </v>
      </c>
      <c r="O88" s="506"/>
      <c r="P88" s="529"/>
      <c r="Q88" s="530" t="e">
        <f aca="false">IFERROR(ROUNDDOWN(P88*VLOOKUP(N88,),0))</f>
        <v>#VALUE!</v>
      </c>
      <c r="R88" s="531"/>
      <c r="S88" s="532"/>
      <c r="T88" s="532"/>
      <c r="U88" s="511"/>
      <c r="V88" s="533"/>
      <c r="W88" s="532"/>
      <c r="X88" s="534" t="e">
        <f aca="false">IFERROR(IF(V88="ー", "", ROUNDDOWN(W88*VLOOKUP(N88,),0)))</f>
        <v>#VALUE!</v>
      </c>
      <c r="Y88" s="535"/>
      <c r="Z88" s="532"/>
      <c r="AA88" s="511"/>
      <c r="AB88" s="516" t="e">
        <f aca="false">VLOOKUP(N88,)</f>
        <v>#VALUE!</v>
      </c>
      <c r="AC88" s="516" t="e">
        <f aca="false">IFERROR(VLOOKUP(N88,))</f>
        <v>#VALUE!</v>
      </c>
      <c r="AD88" s="516" t="e">
        <f aca="false">IFERROR(VLOOKUP(N88,))</f>
        <v>#VALUE!</v>
      </c>
      <c r="AE88" s="517" t="e">
        <f aca="false">IFERROR(VLOOKUP(N88,))</f>
        <v>#VALUE!</v>
      </c>
      <c r="AF88" s="518" t="str">
        <f aca="false">IF(OR(O88="処遇改善加算Ⅰ",O88="処遇改善加算Ⅱ"),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G88" s="519" t="str">
        <f aca="false">IF(OR(V88="処遇改善加算Ⅰイ",V88="処遇改善加算Ⅰロ",V88="処遇改善加算Ⅱイ",V88="処遇改善加算Ⅱロ"),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H88" s="520" t="e">
        <f aca="false">IFERROR(VLOOKUP(N88,))</f>
        <v>#VALUE!</v>
      </c>
      <c r="AI88" s="521"/>
    </row>
    <row r="89" s="443" customFormat="true" ht="40.15" hidden="false" customHeight="true" outlineLevel="0" collapsed="false">
      <c r="A89" s="524" t="n">
        <v>76</v>
      </c>
      <c r="B89" s="525" t="str">
        <f aca="false">IF(基本情報入力シート!C120="","",基本情報入力シート!C120)</f>
        <v>
        </v>
      </c>
      <c r="C89" s="525"/>
      <c r="D89" s="525"/>
      <c r="E89" s="525"/>
      <c r="F89" s="525"/>
      <c r="G89" s="525"/>
      <c r="H89" s="525"/>
      <c r="I89" s="525"/>
      <c r="J89" s="526" t="str">
        <f aca="false">IF(基本情報入力シート!M120="","",基本情報入力シート!M120)</f>
        <v>
        </v>
      </c>
      <c r="K89" s="527" t="str">
        <f aca="false">IF(基本情報入力シート!R120="","",基本情報入力シート!R120)</f>
        <v>
        </v>
      </c>
      <c r="L89" s="527" t="str">
        <f aca="false">IF(基本情報入力シート!W120="","",基本情報入力シート!W120)</f>
        <v>
        </v>
      </c>
      <c r="M89" s="526" t="str">
        <f aca="false">IF(基本情報入力シート!X120="","",基本情報入力シート!X120)</f>
        <v>
        </v>
      </c>
      <c r="N89" s="528" t="str">
        <f aca="false">IF(基本情報入力シート!Y120="","",基本情報入力シート!Y120)</f>
        <v>
        </v>
      </c>
      <c r="O89" s="506"/>
      <c r="P89" s="529"/>
      <c r="Q89" s="530" t="e">
        <f aca="false">IFERROR(ROUNDDOWN(P89*VLOOKUP(N89,),0))</f>
        <v>#VALUE!</v>
      </c>
      <c r="R89" s="531"/>
      <c r="S89" s="532"/>
      <c r="T89" s="532"/>
      <c r="U89" s="511"/>
      <c r="V89" s="533"/>
      <c r="W89" s="532"/>
      <c r="X89" s="534" t="e">
        <f aca="false">IFERROR(IF(V89="ー", "", ROUNDDOWN(W89*VLOOKUP(N89,),0)))</f>
        <v>#VALUE!</v>
      </c>
      <c r="Y89" s="535"/>
      <c r="Z89" s="532"/>
      <c r="AA89" s="511"/>
      <c r="AB89" s="516" t="e">
        <f aca="false">VLOOKUP(N89,)</f>
        <v>#VALUE!</v>
      </c>
      <c r="AC89" s="516" t="e">
        <f aca="false">IFERROR(VLOOKUP(N89,))</f>
        <v>#VALUE!</v>
      </c>
      <c r="AD89" s="516" t="e">
        <f aca="false">IFERROR(VLOOKUP(N89,))</f>
        <v>#VALUE!</v>
      </c>
      <c r="AE89" s="517" t="e">
        <f aca="false">IFERROR(VLOOKUP(N89,))</f>
        <v>#VALUE!</v>
      </c>
      <c r="AF89" s="518" t="str">
        <f aca="false">IF(OR(O89="処遇改善加算Ⅰ",O89="処遇改善加算Ⅱ"),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G89" s="519" t="str">
        <f aca="false">IF(OR(V89="処遇改善加算Ⅰイ",V89="処遇改善加算Ⅰロ",V89="処遇改善加算Ⅱイ",V89="処遇改善加算Ⅱロ"),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H89" s="520" t="e">
        <f aca="false">IFERROR(VLOOKUP(N89,))</f>
        <v>#VALUE!</v>
      </c>
      <c r="AI89" s="521"/>
    </row>
    <row r="90" s="443" customFormat="true" ht="40.15" hidden="false" customHeight="true" outlineLevel="0" collapsed="false">
      <c r="A90" s="524" t="n">
        <v>77</v>
      </c>
      <c r="B90" s="525" t="str">
        <f aca="false">IF(基本情報入力シート!C121="","",基本情報入力シート!C121)</f>
        <v>
        </v>
      </c>
      <c r="C90" s="525"/>
      <c r="D90" s="525"/>
      <c r="E90" s="525"/>
      <c r="F90" s="525"/>
      <c r="G90" s="525"/>
      <c r="H90" s="525"/>
      <c r="I90" s="525"/>
      <c r="J90" s="526" t="str">
        <f aca="false">IF(基本情報入力シート!M121="","",基本情報入力シート!M121)</f>
        <v>
        </v>
      </c>
      <c r="K90" s="527" t="str">
        <f aca="false">IF(基本情報入力シート!R121="","",基本情報入力シート!R121)</f>
        <v>
        </v>
      </c>
      <c r="L90" s="527" t="str">
        <f aca="false">IF(基本情報入力シート!W121="","",基本情報入力シート!W121)</f>
        <v>
        </v>
      </c>
      <c r="M90" s="526" t="str">
        <f aca="false">IF(基本情報入力シート!X121="","",基本情報入力シート!X121)</f>
        <v>
        </v>
      </c>
      <c r="N90" s="528" t="str">
        <f aca="false">IF(基本情報入力シート!Y121="","",基本情報入力シート!Y121)</f>
        <v>
        </v>
      </c>
      <c r="O90" s="506"/>
      <c r="P90" s="529"/>
      <c r="Q90" s="530" t="e">
        <f aca="false">IFERROR(ROUNDDOWN(P90*VLOOKUP(N90,),0))</f>
        <v>#VALUE!</v>
      </c>
      <c r="R90" s="531"/>
      <c r="S90" s="532"/>
      <c r="T90" s="532"/>
      <c r="U90" s="511"/>
      <c r="V90" s="533"/>
      <c r="W90" s="532"/>
      <c r="X90" s="534" t="e">
        <f aca="false">IFERROR(IF(V90="ー", "", ROUNDDOWN(W90*VLOOKUP(N90,),0)))</f>
        <v>#VALUE!</v>
      </c>
      <c r="Y90" s="535"/>
      <c r="Z90" s="532"/>
      <c r="AA90" s="511"/>
      <c r="AB90" s="516" t="e">
        <f aca="false">VLOOKUP(N90,)</f>
        <v>#VALUE!</v>
      </c>
      <c r="AC90" s="516" t="e">
        <f aca="false">IFERROR(VLOOKUP(N90,))</f>
        <v>#VALUE!</v>
      </c>
      <c r="AD90" s="516" t="e">
        <f aca="false">IFERROR(VLOOKUP(N90,))</f>
        <v>#VALUE!</v>
      </c>
      <c r="AE90" s="517" t="e">
        <f aca="false">IFERROR(VLOOKUP(N90,))</f>
        <v>#VALUE!</v>
      </c>
      <c r="AF90" s="518" t="str">
        <f aca="false">IF(OR(O90="処遇改善加算Ⅰ",O90="処遇改善加算Ⅱ"),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G90" s="519" t="str">
        <f aca="false">IF(OR(V90="処遇改善加算Ⅰイ",V90="処遇改善加算Ⅰロ",V90="処遇改善加算Ⅱイ",V90="処遇改善加算Ⅱロ"),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H90" s="520" t="e">
        <f aca="false">IFERROR(VLOOKUP(N90,))</f>
        <v>#VALUE!</v>
      </c>
      <c r="AI90" s="521"/>
    </row>
    <row r="91" s="443" customFormat="true" ht="40.15" hidden="false" customHeight="true" outlineLevel="0" collapsed="false">
      <c r="A91" s="524" t="n">
        <v>78</v>
      </c>
      <c r="B91" s="525" t="str">
        <f aca="false">IF(基本情報入力シート!C122="","",基本情報入力シート!C122)</f>
        <v>
        </v>
      </c>
      <c r="C91" s="525"/>
      <c r="D91" s="525"/>
      <c r="E91" s="525"/>
      <c r="F91" s="525"/>
      <c r="G91" s="525"/>
      <c r="H91" s="525"/>
      <c r="I91" s="525"/>
      <c r="J91" s="526" t="str">
        <f aca="false">IF(基本情報入力シート!M122="","",基本情報入力シート!M122)</f>
        <v>
        </v>
      </c>
      <c r="K91" s="527" t="str">
        <f aca="false">IF(基本情報入力シート!R122="","",基本情報入力シート!R122)</f>
        <v>
        </v>
      </c>
      <c r="L91" s="527" t="str">
        <f aca="false">IF(基本情報入力シート!W122="","",基本情報入力シート!W122)</f>
        <v>
        </v>
      </c>
      <c r="M91" s="526" t="str">
        <f aca="false">IF(基本情報入力シート!X122="","",基本情報入力シート!X122)</f>
        <v>
        </v>
      </c>
      <c r="N91" s="528" t="str">
        <f aca="false">IF(基本情報入力シート!Y122="","",基本情報入力シート!Y122)</f>
        <v>
        </v>
      </c>
      <c r="O91" s="506"/>
      <c r="P91" s="529"/>
      <c r="Q91" s="530" t="e">
        <f aca="false">IFERROR(ROUNDDOWN(P91*VLOOKUP(N91,),0))</f>
        <v>#VALUE!</v>
      </c>
      <c r="R91" s="531"/>
      <c r="S91" s="532"/>
      <c r="T91" s="532"/>
      <c r="U91" s="511"/>
      <c r="V91" s="533"/>
      <c r="W91" s="532"/>
      <c r="X91" s="534" t="e">
        <f aca="false">IFERROR(IF(V91="ー", "", ROUNDDOWN(W91*VLOOKUP(N91,),0)))</f>
        <v>#VALUE!</v>
      </c>
      <c r="Y91" s="535"/>
      <c r="Z91" s="532"/>
      <c r="AA91" s="511"/>
      <c r="AB91" s="516" t="e">
        <f aca="false">VLOOKUP(N91,)</f>
        <v>#VALUE!</v>
      </c>
      <c r="AC91" s="516" t="e">
        <f aca="false">IFERROR(VLOOKUP(N91,))</f>
        <v>#VALUE!</v>
      </c>
      <c r="AD91" s="516" t="e">
        <f aca="false">IFERROR(VLOOKUP(N91,))</f>
        <v>#VALUE!</v>
      </c>
      <c r="AE91" s="517" t="e">
        <f aca="false">IFERROR(VLOOKUP(N91,))</f>
        <v>#VALUE!</v>
      </c>
      <c r="AF91" s="518" t="str">
        <f aca="false">IF(OR(O91="処遇改善加算Ⅰ",O91="処遇改善加算Ⅱ"),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G91" s="519" t="str">
        <f aca="false">IF(OR(V91="処遇改善加算Ⅰイ",V91="処遇改善加算Ⅰロ",V91="処遇改善加算Ⅱイ",V91="処遇改善加算Ⅱロ"),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H91" s="520" t="e">
        <f aca="false">IFERROR(VLOOKUP(N91,))</f>
        <v>#VALUE!</v>
      </c>
      <c r="AI91" s="521"/>
    </row>
    <row r="92" s="443" customFormat="true" ht="40.15" hidden="false" customHeight="true" outlineLevel="0" collapsed="false">
      <c r="A92" s="524" t="n">
        <v>79</v>
      </c>
      <c r="B92" s="525" t="str">
        <f aca="false">IF(基本情報入力シート!C123="","",基本情報入力シート!C123)</f>
        <v>
        </v>
      </c>
      <c r="C92" s="525"/>
      <c r="D92" s="525"/>
      <c r="E92" s="525"/>
      <c r="F92" s="525"/>
      <c r="G92" s="525"/>
      <c r="H92" s="525"/>
      <c r="I92" s="525"/>
      <c r="J92" s="526" t="str">
        <f aca="false">IF(基本情報入力シート!M123="","",基本情報入力シート!M123)</f>
        <v>
        </v>
      </c>
      <c r="K92" s="527" t="str">
        <f aca="false">IF(基本情報入力シート!R123="","",基本情報入力シート!R123)</f>
        <v>
        </v>
      </c>
      <c r="L92" s="527" t="str">
        <f aca="false">IF(基本情報入力シート!W123="","",基本情報入力シート!W123)</f>
        <v>
        </v>
      </c>
      <c r="M92" s="526" t="str">
        <f aca="false">IF(基本情報入力シート!X123="","",基本情報入力シート!X123)</f>
        <v>
        </v>
      </c>
      <c r="N92" s="528" t="str">
        <f aca="false">IF(基本情報入力シート!Y123="","",基本情報入力シート!Y123)</f>
        <v>
        </v>
      </c>
      <c r="O92" s="506"/>
      <c r="P92" s="529"/>
      <c r="Q92" s="530" t="e">
        <f aca="false">IFERROR(ROUNDDOWN(P92*VLOOKUP(N92,),0))</f>
        <v>#VALUE!</v>
      </c>
      <c r="R92" s="531"/>
      <c r="S92" s="532"/>
      <c r="T92" s="532"/>
      <c r="U92" s="511"/>
      <c r="V92" s="533"/>
      <c r="W92" s="532"/>
      <c r="X92" s="534" t="e">
        <f aca="false">IFERROR(IF(V92="ー", "", ROUNDDOWN(W92*VLOOKUP(N92,),0)))</f>
        <v>#VALUE!</v>
      </c>
      <c r="Y92" s="535"/>
      <c r="Z92" s="532"/>
      <c r="AA92" s="511"/>
      <c r="AB92" s="516" t="e">
        <f aca="false">VLOOKUP(N92,)</f>
        <v>#VALUE!</v>
      </c>
      <c r="AC92" s="516" t="e">
        <f aca="false">IFERROR(VLOOKUP(N92,))</f>
        <v>#VALUE!</v>
      </c>
      <c r="AD92" s="516" t="e">
        <f aca="false">IFERROR(VLOOKUP(N92,))</f>
        <v>#VALUE!</v>
      </c>
      <c r="AE92" s="517" t="e">
        <f aca="false">IFERROR(VLOOKUP(N92,))</f>
        <v>#VALUE!</v>
      </c>
      <c r="AF92" s="518" t="str">
        <f aca="false">IF(OR(O92="処遇改善加算Ⅰ",O92="処遇改善加算Ⅱ"),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G92" s="519" t="str">
        <f aca="false">IF(OR(V92="処遇改善加算Ⅰイ",V92="処遇改善加算Ⅰロ",V92="処遇改善加算Ⅱイ",V92="処遇改善加算Ⅱロ"),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H92" s="520" t="e">
        <f aca="false">IFERROR(VLOOKUP(N92,))</f>
        <v>#VALUE!</v>
      </c>
      <c r="AI92" s="521"/>
    </row>
    <row r="93" s="443" customFormat="true" ht="40.15" hidden="false" customHeight="true" outlineLevel="0" collapsed="false">
      <c r="A93" s="524" t="n">
        <v>80</v>
      </c>
      <c r="B93" s="525" t="str">
        <f aca="false">IF(基本情報入力シート!C124="","",基本情報入力シート!C124)</f>
        <v>
        </v>
      </c>
      <c r="C93" s="525"/>
      <c r="D93" s="525"/>
      <c r="E93" s="525"/>
      <c r="F93" s="525"/>
      <c r="G93" s="525"/>
      <c r="H93" s="525"/>
      <c r="I93" s="525"/>
      <c r="J93" s="526" t="str">
        <f aca="false">IF(基本情報入力シート!M124="","",基本情報入力シート!M124)</f>
        <v>
        </v>
      </c>
      <c r="K93" s="527" t="str">
        <f aca="false">IF(基本情報入力シート!R124="","",基本情報入力シート!R124)</f>
        <v>
        </v>
      </c>
      <c r="L93" s="527" t="str">
        <f aca="false">IF(基本情報入力シート!W124="","",基本情報入力シート!W124)</f>
        <v>
        </v>
      </c>
      <c r="M93" s="526" t="str">
        <f aca="false">IF(基本情報入力シート!X124="","",基本情報入力シート!X124)</f>
        <v>
        </v>
      </c>
      <c r="N93" s="528" t="str">
        <f aca="false">IF(基本情報入力シート!Y124="","",基本情報入力シート!Y124)</f>
        <v>
        </v>
      </c>
      <c r="O93" s="506"/>
      <c r="P93" s="529"/>
      <c r="Q93" s="530" t="e">
        <f aca="false">IFERROR(ROUNDDOWN(P93*VLOOKUP(N93,),0))</f>
        <v>#VALUE!</v>
      </c>
      <c r="R93" s="531"/>
      <c r="S93" s="532"/>
      <c r="T93" s="532"/>
      <c r="U93" s="511"/>
      <c r="V93" s="533"/>
      <c r="W93" s="532"/>
      <c r="X93" s="534" t="e">
        <f aca="false">IFERROR(IF(V93="ー", "", ROUNDDOWN(W93*VLOOKUP(N93,),0)))</f>
        <v>#VALUE!</v>
      </c>
      <c r="Y93" s="535"/>
      <c r="Z93" s="532"/>
      <c r="AA93" s="511"/>
      <c r="AB93" s="516" t="e">
        <f aca="false">VLOOKUP(N93,)</f>
        <v>#VALUE!</v>
      </c>
      <c r="AC93" s="516" t="e">
        <f aca="false">IFERROR(VLOOKUP(N93,))</f>
        <v>#VALUE!</v>
      </c>
      <c r="AD93" s="516" t="e">
        <f aca="false">IFERROR(VLOOKUP(N93,))</f>
        <v>#VALUE!</v>
      </c>
      <c r="AE93" s="517" t="e">
        <f aca="false">IFERROR(VLOOKUP(N93,))</f>
        <v>#VALUE!</v>
      </c>
      <c r="AF93" s="518" t="str">
        <f aca="false">IF(OR(O93="処遇改善加算Ⅰ",O93="処遇改善加算Ⅱ"),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G93" s="519" t="str">
        <f aca="false">IF(OR(V93="処遇改善加算Ⅰイ",V93="処遇改善加算Ⅰロ",V93="処遇改善加算Ⅱイ",V93="処遇改善加算Ⅱロ"),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H93" s="520" t="e">
        <f aca="false">IFERROR(VLOOKUP(N93,))</f>
        <v>#VALUE!</v>
      </c>
      <c r="AI93" s="521"/>
    </row>
    <row r="94" s="443" customFormat="true" ht="40.15" hidden="false" customHeight="true" outlineLevel="0" collapsed="false">
      <c r="A94" s="524" t="n">
        <v>81</v>
      </c>
      <c r="B94" s="525" t="str">
        <f aca="false">IF(基本情報入力シート!C125="","",基本情報入力シート!C125)</f>
        <v>
        </v>
      </c>
      <c r="C94" s="525"/>
      <c r="D94" s="525"/>
      <c r="E94" s="525"/>
      <c r="F94" s="525"/>
      <c r="G94" s="525"/>
      <c r="H94" s="525"/>
      <c r="I94" s="525"/>
      <c r="J94" s="526" t="str">
        <f aca="false">IF(基本情報入力シート!M125="","",基本情報入力シート!M125)</f>
        <v>
        </v>
      </c>
      <c r="K94" s="527" t="str">
        <f aca="false">IF(基本情報入力シート!R125="","",基本情報入力シート!R125)</f>
        <v>
        </v>
      </c>
      <c r="L94" s="527" t="str">
        <f aca="false">IF(基本情報入力シート!W125="","",基本情報入力シート!W125)</f>
        <v>
        </v>
      </c>
      <c r="M94" s="526" t="str">
        <f aca="false">IF(基本情報入力シート!X125="","",基本情報入力シート!X125)</f>
        <v>
        </v>
      </c>
      <c r="N94" s="528" t="str">
        <f aca="false">IF(基本情報入力シート!Y125="","",基本情報入力シート!Y125)</f>
        <v>
        </v>
      </c>
      <c r="O94" s="506"/>
      <c r="P94" s="529"/>
      <c r="Q94" s="530" t="e">
        <f aca="false">IFERROR(ROUNDDOWN(P94*VLOOKUP(N94,),0))</f>
        <v>#VALUE!</v>
      </c>
      <c r="R94" s="531"/>
      <c r="S94" s="532"/>
      <c r="T94" s="532"/>
      <c r="U94" s="511"/>
      <c r="V94" s="533"/>
      <c r="W94" s="532"/>
      <c r="X94" s="534" t="e">
        <f aca="false">IFERROR(IF(V94="ー", "", ROUNDDOWN(W94*VLOOKUP(N94,),0)))</f>
        <v>#VALUE!</v>
      </c>
      <c r="Y94" s="535"/>
      <c r="Z94" s="532"/>
      <c r="AA94" s="511"/>
      <c r="AB94" s="516" t="e">
        <f aca="false">VLOOKUP(N94,)</f>
        <v>#VALUE!</v>
      </c>
      <c r="AC94" s="516" t="e">
        <f aca="false">IFERROR(VLOOKUP(N94,))</f>
        <v>#VALUE!</v>
      </c>
      <c r="AD94" s="516" t="e">
        <f aca="false">IFERROR(VLOOKUP(N94,))</f>
        <v>#VALUE!</v>
      </c>
      <c r="AE94" s="517" t="e">
        <f aca="false">IFERROR(VLOOKUP(N94,))</f>
        <v>#VALUE!</v>
      </c>
      <c r="AF94" s="518" t="str">
        <f aca="false">IF(OR(O94="処遇改善加算Ⅰ",O94="処遇改善加算Ⅱ"),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G94" s="519" t="str">
        <f aca="false">IF(OR(V94="処遇改善加算Ⅰイ",V94="処遇改善加算Ⅰロ",V94="処遇改善加算Ⅱイ",V94="処遇改善加算Ⅱロ"),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H94" s="520" t="e">
        <f aca="false">IFERROR(VLOOKUP(N94,))</f>
        <v>#VALUE!</v>
      </c>
      <c r="AI94" s="521"/>
    </row>
    <row r="95" s="443" customFormat="true" ht="40.15" hidden="false" customHeight="true" outlineLevel="0" collapsed="false">
      <c r="A95" s="524" t="n">
        <v>82</v>
      </c>
      <c r="B95" s="525" t="str">
        <f aca="false">IF(基本情報入力シート!C126="","",基本情報入力シート!C126)</f>
        <v>
        </v>
      </c>
      <c r="C95" s="525"/>
      <c r="D95" s="525"/>
      <c r="E95" s="525"/>
      <c r="F95" s="525"/>
      <c r="G95" s="525"/>
      <c r="H95" s="525"/>
      <c r="I95" s="525"/>
      <c r="J95" s="526" t="str">
        <f aca="false">IF(基本情報入力シート!M126="","",基本情報入力シート!M126)</f>
        <v>
        </v>
      </c>
      <c r="K95" s="527" t="str">
        <f aca="false">IF(基本情報入力シート!R126="","",基本情報入力シート!R126)</f>
        <v>
        </v>
      </c>
      <c r="L95" s="527" t="str">
        <f aca="false">IF(基本情報入力シート!W126="","",基本情報入力シート!W126)</f>
        <v>
        </v>
      </c>
      <c r="M95" s="526" t="str">
        <f aca="false">IF(基本情報入力シート!X126="","",基本情報入力シート!X126)</f>
        <v>
        </v>
      </c>
      <c r="N95" s="528" t="str">
        <f aca="false">IF(基本情報入力シート!Y126="","",基本情報入力シート!Y126)</f>
        <v>
        </v>
      </c>
      <c r="O95" s="506"/>
      <c r="P95" s="529"/>
      <c r="Q95" s="530" t="e">
        <f aca="false">IFERROR(ROUNDDOWN(P95*VLOOKUP(N95,),0))</f>
        <v>#VALUE!</v>
      </c>
      <c r="R95" s="531"/>
      <c r="S95" s="532"/>
      <c r="T95" s="532"/>
      <c r="U95" s="511"/>
      <c r="V95" s="533"/>
      <c r="W95" s="532"/>
      <c r="X95" s="534" t="e">
        <f aca="false">IFERROR(IF(V95="ー", "", ROUNDDOWN(W95*VLOOKUP(N95,),0)))</f>
        <v>#VALUE!</v>
      </c>
      <c r="Y95" s="535"/>
      <c r="Z95" s="532"/>
      <c r="AA95" s="511"/>
      <c r="AB95" s="516" t="e">
        <f aca="false">VLOOKUP(N95,)</f>
        <v>#VALUE!</v>
      </c>
      <c r="AC95" s="516" t="e">
        <f aca="false">IFERROR(VLOOKUP(N95,))</f>
        <v>#VALUE!</v>
      </c>
      <c r="AD95" s="516" t="e">
        <f aca="false">IFERROR(VLOOKUP(N95,))</f>
        <v>#VALUE!</v>
      </c>
      <c r="AE95" s="517" t="e">
        <f aca="false">IFERROR(VLOOKUP(N95,))</f>
        <v>#VALUE!</v>
      </c>
      <c r="AF95" s="518" t="str">
        <f aca="false">IF(OR(O95="処遇改善加算Ⅰ",O95="処遇改善加算Ⅱ"),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G95" s="519" t="str">
        <f aca="false">IF(OR(V95="処遇改善加算Ⅰイ",V95="処遇改善加算Ⅰロ",V95="処遇改善加算Ⅱイ",V95="処遇改善加算Ⅱロ"),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H95" s="520" t="e">
        <f aca="false">IFERROR(VLOOKUP(N95,))</f>
        <v>#VALUE!</v>
      </c>
      <c r="AI95" s="521"/>
    </row>
    <row r="96" s="443" customFormat="true" ht="40.15" hidden="false" customHeight="true" outlineLevel="0" collapsed="false">
      <c r="A96" s="524" t="n">
        <v>83</v>
      </c>
      <c r="B96" s="525" t="str">
        <f aca="false">IF(基本情報入力シート!C127="","",基本情報入力シート!C127)</f>
        <v>
        </v>
      </c>
      <c r="C96" s="525"/>
      <c r="D96" s="525"/>
      <c r="E96" s="525"/>
      <c r="F96" s="525"/>
      <c r="G96" s="525"/>
      <c r="H96" s="525"/>
      <c r="I96" s="525"/>
      <c r="J96" s="526" t="str">
        <f aca="false">IF(基本情報入力シート!M127="","",基本情報入力シート!M127)</f>
        <v>
        </v>
      </c>
      <c r="K96" s="527" t="str">
        <f aca="false">IF(基本情報入力シート!R127="","",基本情報入力シート!R127)</f>
        <v>
        </v>
      </c>
      <c r="L96" s="527" t="str">
        <f aca="false">IF(基本情報入力シート!W127="","",基本情報入力シート!W127)</f>
        <v>
        </v>
      </c>
      <c r="M96" s="526" t="str">
        <f aca="false">IF(基本情報入力シート!X127="","",基本情報入力シート!X127)</f>
        <v>
        </v>
      </c>
      <c r="N96" s="528" t="str">
        <f aca="false">IF(基本情報入力シート!Y127="","",基本情報入力シート!Y127)</f>
        <v>
        </v>
      </c>
      <c r="O96" s="506"/>
      <c r="P96" s="529"/>
      <c r="Q96" s="530" t="e">
        <f aca="false">IFERROR(ROUNDDOWN(P96*VLOOKUP(N96,),0))</f>
        <v>#VALUE!</v>
      </c>
      <c r="R96" s="531"/>
      <c r="S96" s="532"/>
      <c r="T96" s="532"/>
      <c r="U96" s="511"/>
      <c r="V96" s="533"/>
      <c r="W96" s="532"/>
      <c r="X96" s="534" t="e">
        <f aca="false">IFERROR(IF(V96="ー", "", ROUNDDOWN(W96*VLOOKUP(N96,),0)))</f>
        <v>#VALUE!</v>
      </c>
      <c r="Y96" s="535"/>
      <c r="Z96" s="532"/>
      <c r="AA96" s="511"/>
      <c r="AB96" s="516" t="e">
        <f aca="false">VLOOKUP(N96,)</f>
        <v>#VALUE!</v>
      </c>
      <c r="AC96" s="516" t="e">
        <f aca="false">IFERROR(VLOOKUP(N96,))</f>
        <v>#VALUE!</v>
      </c>
      <c r="AD96" s="516" t="e">
        <f aca="false">IFERROR(VLOOKUP(N96,))</f>
        <v>#VALUE!</v>
      </c>
      <c r="AE96" s="517" t="e">
        <f aca="false">IFERROR(VLOOKUP(N96,))</f>
        <v>#VALUE!</v>
      </c>
      <c r="AF96" s="518" t="str">
        <f aca="false">IF(OR(O96="処遇改善加算Ⅰ",O96="処遇改善加算Ⅱ"),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G96" s="519" t="str">
        <f aca="false">IF(OR(V96="処遇改善加算Ⅰイ",V96="処遇改善加算Ⅰロ",V96="処遇改善加算Ⅱイ",V96="処遇改善加算Ⅱロ"),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H96" s="520" t="e">
        <f aca="false">IFERROR(VLOOKUP(N96,))</f>
        <v>#VALUE!</v>
      </c>
      <c r="AI96" s="521"/>
    </row>
    <row r="97" s="443" customFormat="true" ht="40.15" hidden="false" customHeight="true" outlineLevel="0" collapsed="false">
      <c r="A97" s="524" t="n">
        <v>84</v>
      </c>
      <c r="B97" s="525" t="str">
        <f aca="false">IF(基本情報入力シート!C128="","",基本情報入力シート!C128)</f>
        <v>
        </v>
      </c>
      <c r="C97" s="525"/>
      <c r="D97" s="525"/>
      <c r="E97" s="525"/>
      <c r="F97" s="525"/>
      <c r="G97" s="525"/>
      <c r="H97" s="525"/>
      <c r="I97" s="525"/>
      <c r="J97" s="526" t="str">
        <f aca="false">IF(基本情報入力シート!M128="","",基本情報入力シート!M128)</f>
        <v>
        </v>
      </c>
      <c r="K97" s="527" t="str">
        <f aca="false">IF(基本情報入力シート!R128="","",基本情報入力シート!R128)</f>
        <v>
        </v>
      </c>
      <c r="L97" s="527" t="str">
        <f aca="false">IF(基本情報入力シート!W128="","",基本情報入力シート!W128)</f>
        <v>
        </v>
      </c>
      <c r="M97" s="526" t="str">
        <f aca="false">IF(基本情報入力シート!X128="","",基本情報入力シート!X128)</f>
        <v>
        </v>
      </c>
      <c r="N97" s="528" t="str">
        <f aca="false">IF(基本情報入力シート!Y128="","",基本情報入力シート!Y128)</f>
        <v>
        </v>
      </c>
      <c r="O97" s="506"/>
      <c r="P97" s="529"/>
      <c r="Q97" s="530" t="e">
        <f aca="false">IFERROR(ROUNDDOWN(P97*VLOOKUP(N97,),0))</f>
        <v>#VALUE!</v>
      </c>
      <c r="R97" s="531"/>
      <c r="S97" s="532"/>
      <c r="T97" s="532"/>
      <c r="U97" s="511"/>
      <c r="V97" s="533"/>
      <c r="W97" s="532"/>
      <c r="X97" s="534" t="e">
        <f aca="false">IFERROR(IF(V97="ー", "", ROUNDDOWN(W97*VLOOKUP(N97,),0)))</f>
        <v>#VALUE!</v>
      </c>
      <c r="Y97" s="535"/>
      <c r="Z97" s="532"/>
      <c r="AA97" s="511"/>
      <c r="AB97" s="516" t="e">
        <f aca="false">VLOOKUP(N97,)</f>
        <v>#VALUE!</v>
      </c>
      <c r="AC97" s="516" t="e">
        <f aca="false">IFERROR(VLOOKUP(N97,))</f>
        <v>#VALUE!</v>
      </c>
      <c r="AD97" s="516" t="e">
        <f aca="false">IFERROR(VLOOKUP(N97,))</f>
        <v>#VALUE!</v>
      </c>
      <c r="AE97" s="517" t="e">
        <f aca="false">IFERROR(VLOOKUP(N97,))</f>
        <v>#VALUE!</v>
      </c>
      <c r="AF97" s="518" t="str">
        <f aca="false">IF(OR(O97="処遇改善加算Ⅰ",O97="処遇改善加算Ⅱ"),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G97" s="519" t="str">
        <f aca="false">IF(OR(V97="処遇改善加算Ⅰイ",V97="処遇改善加算Ⅰロ",V97="処遇改善加算Ⅱイ",V97="処遇改善加算Ⅱロ"),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H97" s="520" t="e">
        <f aca="false">IFERROR(VLOOKUP(N97,))</f>
        <v>#VALUE!</v>
      </c>
      <c r="AI97" s="521"/>
    </row>
    <row r="98" s="443" customFormat="true" ht="40.15" hidden="false" customHeight="true" outlineLevel="0" collapsed="false">
      <c r="A98" s="524" t="n">
        <v>85</v>
      </c>
      <c r="B98" s="525" t="str">
        <f aca="false">IF(基本情報入力シート!C129="","",基本情報入力シート!C129)</f>
        <v>
        </v>
      </c>
      <c r="C98" s="525"/>
      <c r="D98" s="525"/>
      <c r="E98" s="525"/>
      <c r="F98" s="525"/>
      <c r="G98" s="525"/>
      <c r="H98" s="525"/>
      <c r="I98" s="525"/>
      <c r="J98" s="526" t="str">
        <f aca="false">IF(基本情報入力シート!M129="","",基本情報入力シート!M129)</f>
        <v>
        </v>
      </c>
      <c r="K98" s="527" t="str">
        <f aca="false">IF(基本情報入力シート!R129="","",基本情報入力シート!R129)</f>
        <v>
        </v>
      </c>
      <c r="L98" s="527" t="str">
        <f aca="false">IF(基本情報入力シート!W129="","",基本情報入力シート!W129)</f>
        <v>
        </v>
      </c>
      <c r="M98" s="526" t="str">
        <f aca="false">IF(基本情報入力シート!X129="","",基本情報入力シート!X129)</f>
        <v>
        </v>
      </c>
      <c r="N98" s="528" t="str">
        <f aca="false">IF(基本情報入力シート!Y129="","",基本情報入力シート!Y129)</f>
        <v>
        </v>
      </c>
      <c r="O98" s="506"/>
      <c r="P98" s="529"/>
      <c r="Q98" s="530" t="e">
        <f aca="false">IFERROR(ROUNDDOWN(P98*VLOOKUP(N98,),0))</f>
        <v>#VALUE!</v>
      </c>
      <c r="R98" s="531"/>
      <c r="S98" s="532"/>
      <c r="T98" s="532"/>
      <c r="U98" s="511"/>
      <c r="V98" s="533"/>
      <c r="W98" s="532"/>
      <c r="X98" s="534" t="e">
        <f aca="false">IFERROR(IF(V98="ー", "", ROUNDDOWN(W98*VLOOKUP(N98,),0)))</f>
        <v>#VALUE!</v>
      </c>
      <c r="Y98" s="535"/>
      <c r="Z98" s="532"/>
      <c r="AA98" s="511"/>
      <c r="AB98" s="516" t="e">
        <f aca="false">VLOOKUP(N98,)</f>
        <v>#VALUE!</v>
      </c>
      <c r="AC98" s="516" t="e">
        <f aca="false">IFERROR(VLOOKUP(N98,))</f>
        <v>#VALUE!</v>
      </c>
      <c r="AD98" s="516" t="e">
        <f aca="false">IFERROR(VLOOKUP(N98,))</f>
        <v>#VALUE!</v>
      </c>
      <c r="AE98" s="517" t="e">
        <f aca="false">IFERROR(VLOOKUP(N98,))</f>
        <v>#VALUE!</v>
      </c>
      <c r="AF98" s="518" t="str">
        <f aca="false">IF(OR(O98="処遇改善加算Ⅰ",O98="処遇改善加算Ⅱ"),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G98" s="519" t="str">
        <f aca="false">IF(OR(V98="処遇改善加算Ⅰイ",V98="処遇改善加算Ⅰロ",V98="処遇改善加算Ⅱイ",V98="処遇改善加算Ⅱロ"),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H98" s="520" t="e">
        <f aca="false">IFERROR(VLOOKUP(N98,))</f>
        <v>#VALUE!</v>
      </c>
      <c r="AI98" s="521"/>
    </row>
    <row r="99" s="443" customFormat="true" ht="40.15" hidden="false" customHeight="true" outlineLevel="0" collapsed="false">
      <c r="A99" s="524" t="n">
        <v>86</v>
      </c>
      <c r="B99" s="525" t="str">
        <f aca="false">IF(基本情報入力シート!C130="","",基本情報入力シート!C130)</f>
        <v>
        </v>
      </c>
      <c r="C99" s="525"/>
      <c r="D99" s="525"/>
      <c r="E99" s="525"/>
      <c r="F99" s="525"/>
      <c r="G99" s="525"/>
      <c r="H99" s="525"/>
      <c r="I99" s="525"/>
      <c r="J99" s="526" t="str">
        <f aca="false">IF(基本情報入力シート!M130="","",基本情報入力シート!M130)</f>
        <v>
        </v>
      </c>
      <c r="K99" s="527" t="str">
        <f aca="false">IF(基本情報入力シート!R130="","",基本情報入力シート!R130)</f>
        <v>
        </v>
      </c>
      <c r="L99" s="527" t="str">
        <f aca="false">IF(基本情報入力シート!W130="","",基本情報入力シート!W130)</f>
        <v>
        </v>
      </c>
      <c r="M99" s="526" t="str">
        <f aca="false">IF(基本情報入力シート!X130="","",基本情報入力シート!X130)</f>
        <v>
        </v>
      </c>
      <c r="N99" s="528" t="str">
        <f aca="false">IF(基本情報入力シート!Y130="","",基本情報入力シート!Y130)</f>
        <v>
        </v>
      </c>
      <c r="O99" s="506"/>
      <c r="P99" s="529"/>
      <c r="Q99" s="530" t="e">
        <f aca="false">IFERROR(ROUNDDOWN(P99*VLOOKUP(N99,),0))</f>
        <v>#VALUE!</v>
      </c>
      <c r="R99" s="531"/>
      <c r="S99" s="532"/>
      <c r="T99" s="532"/>
      <c r="U99" s="511"/>
      <c r="V99" s="533"/>
      <c r="W99" s="532"/>
      <c r="X99" s="534" t="e">
        <f aca="false">IFERROR(IF(V99="ー", "", ROUNDDOWN(W99*VLOOKUP(N99,),0)))</f>
        <v>#VALUE!</v>
      </c>
      <c r="Y99" s="535"/>
      <c r="Z99" s="532"/>
      <c r="AA99" s="511"/>
      <c r="AB99" s="516" t="e">
        <f aca="false">VLOOKUP(N99,)</f>
        <v>#VALUE!</v>
      </c>
      <c r="AC99" s="516" t="e">
        <f aca="false">IFERROR(VLOOKUP(N99,))</f>
        <v>#VALUE!</v>
      </c>
      <c r="AD99" s="516" t="e">
        <f aca="false">IFERROR(VLOOKUP(N99,))</f>
        <v>#VALUE!</v>
      </c>
      <c r="AE99" s="517" t="e">
        <f aca="false">IFERROR(VLOOKUP(N99,))</f>
        <v>#VALUE!</v>
      </c>
      <c r="AF99" s="518" t="str">
        <f aca="false">IF(OR(O99="処遇改善加算Ⅰ",O99="処遇改善加算Ⅱ"),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G99" s="519" t="str">
        <f aca="false">IF(OR(V99="処遇改善加算Ⅰイ",V99="処遇改善加算Ⅰロ",V99="処遇改善加算Ⅱイ",V99="処遇改善加算Ⅱロ"),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H99" s="520" t="e">
        <f aca="false">IFERROR(VLOOKUP(N99,))</f>
        <v>#VALUE!</v>
      </c>
      <c r="AI99" s="521"/>
    </row>
    <row r="100" s="443" customFormat="true" ht="40.15" hidden="false" customHeight="true" outlineLevel="0" collapsed="false">
      <c r="A100" s="524" t="n">
        <v>87</v>
      </c>
      <c r="B100" s="525" t="str">
        <f aca="false">IF(基本情報入力シート!C131="","",基本情報入力シート!C131)</f>
        <v>
        </v>
      </c>
      <c r="C100" s="525"/>
      <c r="D100" s="525"/>
      <c r="E100" s="525"/>
      <c r="F100" s="525"/>
      <c r="G100" s="525"/>
      <c r="H100" s="525"/>
      <c r="I100" s="525"/>
      <c r="J100" s="526" t="str">
        <f aca="false">IF(基本情報入力シート!M131="","",基本情報入力シート!M131)</f>
        <v>
        </v>
      </c>
      <c r="K100" s="527" t="str">
        <f aca="false">IF(基本情報入力シート!R131="","",基本情報入力シート!R131)</f>
        <v>
        </v>
      </c>
      <c r="L100" s="527" t="str">
        <f aca="false">IF(基本情報入力シート!W131="","",基本情報入力シート!W131)</f>
        <v>
        </v>
      </c>
      <c r="M100" s="526" t="str">
        <f aca="false">IF(基本情報入力シート!X131="","",基本情報入力シート!X131)</f>
        <v>
        </v>
      </c>
      <c r="N100" s="528" t="str">
        <f aca="false">IF(基本情報入力シート!Y131="","",基本情報入力シート!Y131)</f>
        <v>
        </v>
      </c>
      <c r="O100" s="506"/>
      <c r="P100" s="529"/>
      <c r="Q100" s="530" t="e">
        <f aca="false">IFERROR(ROUNDDOWN(P100*VLOOKUP(N100,),0))</f>
        <v>#VALUE!</v>
      </c>
      <c r="R100" s="531"/>
      <c r="S100" s="532"/>
      <c r="T100" s="532"/>
      <c r="U100" s="511"/>
      <c r="V100" s="533"/>
      <c r="W100" s="532"/>
      <c r="X100" s="534" t="e">
        <f aca="false">IFERROR(IF(V100="ー", "", ROUNDDOWN(W100*VLOOKUP(N100,),0)))</f>
        <v>#VALUE!</v>
      </c>
      <c r="Y100" s="535"/>
      <c r="Z100" s="532"/>
      <c r="AA100" s="511"/>
      <c r="AB100" s="516" t="e">
        <f aca="false">VLOOKUP(N100,)</f>
        <v>#VALUE!</v>
      </c>
      <c r="AC100" s="516" t="e">
        <f aca="false">IFERROR(VLOOKUP(N100,))</f>
        <v>#VALUE!</v>
      </c>
      <c r="AD100" s="516" t="e">
        <f aca="false">IFERROR(VLOOKUP(N100,))</f>
        <v>#VALUE!</v>
      </c>
      <c r="AE100" s="517" t="e">
        <f aca="false">IFERROR(VLOOKUP(N100,))</f>
        <v>#VALUE!</v>
      </c>
      <c r="AF100" s="518" t="str">
        <f aca="false">IF(OR(O100="処遇改善加算Ⅰ",O100="処遇改善加算Ⅱ"),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G100" s="519" t="str">
        <f aca="false">IF(OR(V100="処遇改善加算Ⅰイ",V100="処遇改善加算Ⅰロ",V100="処遇改善加算Ⅱイ",V100="処遇改善加算Ⅱロ"),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H100" s="520" t="e">
        <f aca="false">IFERROR(VLOOKUP(N100,))</f>
        <v>#VALUE!</v>
      </c>
      <c r="AI100" s="521"/>
    </row>
    <row r="101" s="443" customFormat="true" ht="40.15" hidden="false" customHeight="true" outlineLevel="0" collapsed="false">
      <c r="A101" s="524" t="n">
        <v>88</v>
      </c>
      <c r="B101" s="525" t="str">
        <f aca="false">IF(基本情報入力シート!C132="","",基本情報入力シート!C132)</f>
        <v>
        </v>
      </c>
      <c r="C101" s="525"/>
      <c r="D101" s="525"/>
      <c r="E101" s="525"/>
      <c r="F101" s="525"/>
      <c r="G101" s="525"/>
      <c r="H101" s="525"/>
      <c r="I101" s="525"/>
      <c r="J101" s="526" t="str">
        <f aca="false">IF(基本情報入力シート!M132="","",基本情報入力シート!M132)</f>
        <v>
        </v>
      </c>
      <c r="K101" s="527" t="str">
        <f aca="false">IF(基本情報入力シート!R132="","",基本情報入力シート!R132)</f>
        <v>
        </v>
      </c>
      <c r="L101" s="527" t="str">
        <f aca="false">IF(基本情報入力シート!W132="","",基本情報入力シート!W132)</f>
        <v>
        </v>
      </c>
      <c r="M101" s="526" t="str">
        <f aca="false">IF(基本情報入力シート!X132="","",基本情報入力シート!X132)</f>
        <v>
        </v>
      </c>
      <c r="N101" s="528" t="str">
        <f aca="false">IF(基本情報入力シート!Y132="","",基本情報入力シート!Y132)</f>
        <v>
        </v>
      </c>
      <c r="O101" s="506"/>
      <c r="P101" s="529"/>
      <c r="Q101" s="530" t="e">
        <f aca="false">IFERROR(ROUNDDOWN(P101*VLOOKUP(N101,),0))</f>
        <v>#VALUE!</v>
      </c>
      <c r="R101" s="531"/>
      <c r="S101" s="532"/>
      <c r="T101" s="532"/>
      <c r="U101" s="511"/>
      <c r="V101" s="533"/>
      <c r="W101" s="532"/>
      <c r="X101" s="534" t="e">
        <f aca="false">IFERROR(IF(V101="ー", "", ROUNDDOWN(W101*VLOOKUP(N101,),0)))</f>
        <v>#VALUE!</v>
      </c>
      <c r="Y101" s="535"/>
      <c r="Z101" s="532"/>
      <c r="AA101" s="511"/>
      <c r="AB101" s="516" t="e">
        <f aca="false">VLOOKUP(N101,)</f>
        <v>#VALUE!</v>
      </c>
      <c r="AC101" s="516" t="e">
        <f aca="false">IFERROR(VLOOKUP(N101,))</f>
        <v>#VALUE!</v>
      </c>
      <c r="AD101" s="516" t="e">
        <f aca="false">IFERROR(VLOOKUP(N101,))</f>
        <v>#VALUE!</v>
      </c>
      <c r="AE101" s="517" t="e">
        <f aca="false">IFERROR(VLOOKUP(N101,))</f>
        <v>#VALUE!</v>
      </c>
      <c r="AF101" s="518" t="str">
        <f aca="false">IF(OR(O101="処遇改善加算Ⅰ",O101="処遇改善加算Ⅱ"),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G101" s="519" t="str">
        <f aca="false">IF(OR(V101="処遇改善加算Ⅰイ",V101="処遇改善加算Ⅰロ",V101="処遇改善加算Ⅱイ",V101="処遇改善加算Ⅱロ"),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H101" s="520" t="e">
        <f aca="false">IFERROR(VLOOKUP(N101,))</f>
        <v>#VALUE!</v>
      </c>
      <c r="AI101" s="521"/>
    </row>
    <row r="102" s="443" customFormat="true" ht="40.15" hidden="false" customHeight="true" outlineLevel="0" collapsed="false">
      <c r="A102" s="524" t="n">
        <v>89</v>
      </c>
      <c r="B102" s="525" t="str">
        <f aca="false">IF(基本情報入力シート!C133="","",基本情報入力シート!C133)</f>
        <v>
        </v>
      </c>
      <c r="C102" s="525"/>
      <c r="D102" s="525"/>
      <c r="E102" s="525"/>
      <c r="F102" s="525"/>
      <c r="G102" s="525"/>
      <c r="H102" s="525"/>
      <c r="I102" s="525"/>
      <c r="J102" s="526" t="str">
        <f aca="false">IF(基本情報入力シート!M133="","",基本情報入力シート!M133)</f>
        <v>
        </v>
      </c>
      <c r="K102" s="527" t="str">
        <f aca="false">IF(基本情報入力シート!R133="","",基本情報入力シート!R133)</f>
        <v>
        </v>
      </c>
      <c r="L102" s="527" t="str">
        <f aca="false">IF(基本情報入力シート!W133="","",基本情報入力シート!W133)</f>
        <v>
        </v>
      </c>
      <c r="M102" s="526" t="str">
        <f aca="false">IF(基本情報入力シート!X133="","",基本情報入力シート!X133)</f>
        <v>
        </v>
      </c>
      <c r="N102" s="528" t="str">
        <f aca="false">IF(基本情報入力シート!Y133="","",基本情報入力シート!Y133)</f>
        <v>
        </v>
      </c>
      <c r="O102" s="506"/>
      <c r="P102" s="529"/>
      <c r="Q102" s="530" t="e">
        <f aca="false">IFERROR(ROUNDDOWN(P102*VLOOKUP(N102,),0))</f>
        <v>#VALUE!</v>
      </c>
      <c r="R102" s="531"/>
      <c r="S102" s="532"/>
      <c r="T102" s="532"/>
      <c r="U102" s="511"/>
      <c r="V102" s="533"/>
      <c r="W102" s="532"/>
      <c r="X102" s="534" t="e">
        <f aca="false">IFERROR(IF(V102="ー", "", ROUNDDOWN(W102*VLOOKUP(N102,),0)))</f>
        <v>#VALUE!</v>
      </c>
      <c r="Y102" s="535"/>
      <c r="Z102" s="532"/>
      <c r="AA102" s="511"/>
      <c r="AB102" s="516" t="e">
        <f aca="false">VLOOKUP(N102,)</f>
        <v>#VALUE!</v>
      </c>
      <c r="AC102" s="516" t="e">
        <f aca="false">IFERROR(VLOOKUP(N102,))</f>
        <v>#VALUE!</v>
      </c>
      <c r="AD102" s="516" t="e">
        <f aca="false">IFERROR(VLOOKUP(N102,))</f>
        <v>#VALUE!</v>
      </c>
      <c r="AE102" s="517" t="e">
        <f aca="false">IFERROR(VLOOKUP(N102,))</f>
        <v>#VALUE!</v>
      </c>
      <c r="AF102" s="518" t="str">
        <f aca="false">IF(OR(O102="処遇改善加算Ⅰ",O102="処遇改善加算Ⅱ"),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G102" s="519" t="str">
        <f aca="false">IF(OR(V102="処遇改善加算Ⅰイ",V102="処遇改善加算Ⅰロ",V102="処遇改善加算Ⅱイ",V102="処遇改善加算Ⅱロ"),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H102" s="520" t="e">
        <f aca="false">IFERROR(VLOOKUP(N102,))</f>
        <v>#VALUE!</v>
      </c>
      <c r="AI102" s="521"/>
    </row>
    <row r="103" s="443" customFormat="true" ht="40.15" hidden="false" customHeight="true" outlineLevel="0" collapsed="false">
      <c r="A103" s="524" t="n">
        <v>90</v>
      </c>
      <c r="B103" s="525" t="str">
        <f aca="false">IF(基本情報入力シート!C134="","",基本情報入力シート!C134)</f>
        <v>
        </v>
      </c>
      <c r="C103" s="525"/>
      <c r="D103" s="525"/>
      <c r="E103" s="525"/>
      <c r="F103" s="525"/>
      <c r="G103" s="525"/>
      <c r="H103" s="525"/>
      <c r="I103" s="525"/>
      <c r="J103" s="526" t="str">
        <f aca="false">IF(基本情報入力シート!M134="","",基本情報入力シート!M134)</f>
        <v>
        </v>
      </c>
      <c r="K103" s="527" t="str">
        <f aca="false">IF(基本情報入力シート!R134="","",基本情報入力シート!R134)</f>
        <v>
        </v>
      </c>
      <c r="L103" s="527" t="str">
        <f aca="false">IF(基本情報入力シート!W134="","",基本情報入力シート!W134)</f>
        <v>
        </v>
      </c>
      <c r="M103" s="526" t="str">
        <f aca="false">IF(基本情報入力シート!X134="","",基本情報入力シート!X134)</f>
        <v>
        </v>
      </c>
      <c r="N103" s="528" t="str">
        <f aca="false">IF(基本情報入力シート!Y134="","",基本情報入力シート!Y134)</f>
        <v>
        </v>
      </c>
      <c r="O103" s="506"/>
      <c r="P103" s="529"/>
      <c r="Q103" s="530" t="e">
        <f aca="false">IFERROR(ROUNDDOWN(P103*VLOOKUP(N103,),0))</f>
        <v>#VALUE!</v>
      </c>
      <c r="R103" s="531"/>
      <c r="S103" s="532"/>
      <c r="T103" s="532"/>
      <c r="U103" s="511"/>
      <c r="V103" s="533"/>
      <c r="W103" s="532"/>
      <c r="X103" s="534" t="e">
        <f aca="false">IFERROR(IF(V103="ー", "", ROUNDDOWN(W103*VLOOKUP(N103,),0)))</f>
        <v>#VALUE!</v>
      </c>
      <c r="Y103" s="535"/>
      <c r="Z103" s="532"/>
      <c r="AA103" s="511"/>
      <c r="AB103" s="516" t="e">
        <f aca="false">VLOOKUP(N103,)</f>
        <v>#VALUE!</v>
      </c>
      <c r="AC103" s="516" t="e">
        <f aca="false">IFERROR(VLOOKUP(N103,))</f>
        <v>#VALUE!</v>
      </c>
      <c r="AD103" s="516" t="e">
        <f aca="false">IFERROR(VLOOKUP(N103,))</f>
        <v>#VALUE!</v>
      </c>
      <c r="AE103" s="517" t="e">
        <f aca="false">IFERROR(VLOOKUP(N103,))</f>
        <v>#VALUE!</v>
      </c>
      <c r="AF103" s="518" t="str">
        <f aca="false">IF(OR(O103="処遇改善加算Ⅰ",O103="処遇改善加算Ⅱ"),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G103" s="519" t="str">
        <f aca="false">IF(OR(V103="処遇改善加算Ⅰイ",V103="処遇改善加算Ⅰロ",V103="処遇改善加算Ⅱイ",V103="処遇改善加算Ⅱロ"),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H103" s="520" t="e">
        <f aca="false">IFERROR(VLOOKUP(N103,))</f>
        <v>#VALUE!</v>
      </c>
      <c r="AI103" s="521"/>
    </row>
    <row r="104" s="443" customFormat="true" ht="40.15" hidden="false" customHeight="true" outlineLevel="0" collapsed="false">
      <c r="A104" s="524" t="n">
        <v>91</v>
      </c>
      <c r="B104" s="525" t="str">
        <f aca="false">IF(基本情報入力シート!C135="","",基本情報入力シート!C135)</f>
        <v>
        </v>
      </c>
      <c r="C104" s="525"/>
      <c r="D104" s="525"/>
      <c r="E104" s="525"/>
      <c r="F104" s="525"/>
      <c r="G104" s="525"/>
      <c r="H104" s="525"/>
      <c r="I104" s="525"/>
      <c r="J104" s="526" t="str">
        <f aca="false">IF(基本情報入力シート!M135="","",基本情報入力シート!M135)</f>
        <v>
        </v>
      </c>
      <c r="K104" s="527" t="str">
        <f aca="false">IF(基本情報入力シート!R135="","",基本情報入力シート!R135)</f>
        <v>
        </v>
      </c>
      <c r="L104" s="527" t="str">
        <f aca="false">IF(基本情報入力シート!W135="","",基本情報入力シート!W135)</f>
        <v>
        </v>
      </c>
      <c r="M104" s="526" t="str">
        <f aca="false">IF(基本情報入力シート!X135="","",基本情報入力シート!X135)</f>
        <v>
        </v>
      </c>
      <c r="N104" s="528" t="str">
        <f aca="false">IF(基本情報入力シート!Y135="","",基本情報入力シート!Y135)</f>
        <v>
        </v>
      </c>
      <c r="O104" s="506"/>
      <c r="P104" s="529"/>
      <c r="Q104" s="530" t="e">
        <f aca="false">IFERROR(ROUNDDOWN(P104*VLOOKUP(N104,),0))</f>
        <v>#VALUE!</v>
      </c>
      <c r="R104" s="531"/>
      <c r="S104" s="532"/>
      <c r="T104" s="532"/>
      <c r="U104" s="511"/>
      <c r="V104" s="533"/>
      <c r="W104" s="532"/>
      <c r="X104" s="534" t="e">
        <f aca="false">IFERROR(IF(V104="ー", "", ROUNDDOWN(W104*VLOOKUP(N104,),0)))</f>
        <v>#VALUE!</v>
      </c>
      <c r="Y104" s="535"/>
      <c r="Z104" s="532"/>
      <c r="AA104" s="511"/>
      <c r="AB104" s="516" t="e">
        <f aca="false">VLOOKUP(N104,)</f>
        <v>#VALUE!</v>
      </c>
      <c r="AC104" s="516" t="e">
        <f aca="false">IFERROR(VLOOKUP(N104,))</f>
        <v>#VALUE!</v>
      </c>
      <c r="AD104" s="516" t="e">
        <f aca="false">IFERROR(VLOOKUP(N104,))</f>
        <v>#VALUE!</v>
      </c>
      <c r="AE104" s="517" t="e">
        <f aca="false">IFERROR(VLOOKUP(N104,))</f>
        <v>#VALUE!</v>
      </c>
      <c r="AF104" s="518" t="str">
        <f aca="false">IF(OR(O104="処遇改善加算Ⅰ",O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G104" s="519" t="str">
        <f aca="false">IF(OR(V104="処遇改善加算Ⅰイ",V104="処遇改善加算Ⅰロ",V104="処遇改善加算Ⅱイ",V104="処遇改善加算Ⅱロ"),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H104" s="520" t="e">
        <f aca="false">IFERROR(VLOOKUP(N104,))</f>
        <v>#VALUE!</v>
      </c>
      <c r="AI104" s="521"/>
    </row>
    <row r="105" s="443" customFormat="true" ht="40.15" hidden="false" customHeight="true" outlineLevel="0" collapsed="false">
      <c r="A105" s="524" t="n">
        <v>92</v>
      </c>
      <c r="B105" s="525" t="str">
        <f aca="false">IF(基本情報入力シート!C136="","",基本情報入力シート!C136)</f>
        <v>
        </v>
      </c>
      <c r="C105" s="525"/>
      <c r="D105" s="525"/>
      <c r="E105" s="525"/>
      <c r="F105" s="525"/>
      <c r="G105" s="525"/>
      <c r="H105" s="525"/>
      <c r="I105" s="525"/>
      <c r="J105" s="526" t="str">
        <f aca="false">IF(基本情報入力シート!M136="","",基本情報入力シート!M136)</f>
        <v>
        </v>
      </c>
      <c r="K105" s="527" t="str">
        <f aca="false">IF(基本情報入力シート!R136="","",基本情報入力シート!R136)</f>
        <v>
        </v>
      </c>
      <c r="L105" s="527" t="str">
        <f aca="false">IF(基本情報入力シート!W136="","",基本情報入力シート!W136)</f>
        <v>
        </v>
      </c>
      <c r="M105" s="526" t="str">
        <f aca="false">IF(基本情報入力シート!X136="","",基本情報入力シート!X136)</f>
        <v>
        </v>
      </c>
      <c r="N105" s="528" t="str">
        <f aca="false">IF(基本情報入力シート!Y136="","",基本情報入力シート!Y136)</f>
        <v>
        </v>
      </c>
      <c r="O105" s="506"/>
      <c r="P105" s="529"/>
      <c r="Q105" s="530" t="e">
        <f aca="false">IFERROR(ROUNDDOWN(P105*VLOOKUP(N105,),0))</f>
        <v>#VALUE!</v>
      </c>
      <c r="R105" s="531"/>
      <c r="S105" s="532"/>
      <c r="T105" s="532"/>
      <c r="U105" s="511"/>
      <c r="V105" s="533"/>
      <c r="W105" s="532"/>
      <c r="X105" s="534" t="e">
        <f aca="false">IFERROR(IF(V105="ー", "", ROUNDDOWN(W105*VLOOKUP(N105,),0)))</f>
        <v>#VALUE!</v>
      </c>
      <c r="Y105" s="535"/>
      <c r="Z105" s="532"/>
      <c r="AA105" s="511"/>
      <c r="AB105" s="516" t="e">
        <f aca="false">VLOOKUP(N105,)</f>
        <v>#VALUE!</v>
      </c>
      <c r="AC105" s="516" t="e">
        <f aca="false">IFERROR(VLOOKUP(N105,))</f>
        <v>#VALUE!</v>
      </c>
      <c r="AD105" s="516" t="e">
        <f aca="false">IFERROR(VLOOKUP(N105,))</f>
        <v>#VALUE!</v>
      </c>
      <c r="AE105" s="517" t="e">
        <f aca="false">IFERROR(VLOOKUP(N105,))</f>
        <v>#VALUE!</v>
      </c>
      <c r="AF105" s="518" t="str">
        <f aca="false">IF(OR(O105="処遇改善加算Ⅰ",O105="処遇改善加算Ⅱ"),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G105" s="519" t="str">
        <f aca="false">IF(OR(V105="処遇改善加算Ⅰイ",V105="処遇改善加算Ⅰロ",V105="処遇改善加算Ⅱイ",V105="処遇改善加算Ⅱロ"),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H105" s="520" t="e">
        <f aca="false">IFERROR(VLOOKUP(N105,))</f>
        <v>#VALUE!</v>
      </c>
      <c r="AI105" s="521"/>
    </row>
    <row r="106" s="443" customFormat="true" ht="40.15" hidden="false" customHeight="true" outlineLevel="0" collapsed="false">
      <c r="A106" s="524" t="n">
        <v>93</v>
      </c>
      <c r="B106" s="525" t="str">
        <f aca="false">IF(基本情報入力シート!C137="","",基本情報入力シート!C137)</f>
        <v>
        </v>
      </c>
      <c r="C106" s="525"/>
      <c r="D106" s="525"/>
      <c r="E106" s="525"/>
      <c r="F106" s="525"/>
      <c r="G106" s="525"/>
      <c r="H106" s="525"/>
      <c r="I106" s="525"/>
      <c r="J106" s="526" t="str">
        <f aca="false">IF(基本情報入力シート!M137="","",基本情報入力シート!M137)</f>
        <v>
        </v>
      </c>
      <c r="K106" s="527" t="str">
        <f aca="false">IF(基本情報入力シート!R137="","",基本情報入力シート!R137)</f>
        <v>
        </v>
      </c>
      <c r="L106" s="527" t="str">
        <f aca="false">IF(基本情報入力シート!W137="","",基本情報入力シート!W137)</f>
        <v>
        </v>
      </c>
      <c r="M106" s="526" t="str">
        <f aca="false">IF(基本情報入力シート!X137="","",基本情報入力シート!X137)</f>
        <v>
        </v>
      </c>
      <c r="N106" s="528" t="str">
        <f aca="false">IF(基本情報入力シート!Y137="","",基本情報入力シート!Y137)</f>
        <v>
        </v>
      </c>
      <c r="O106" s="506"/>
      <c r="P106" s="529"/>
      <c r="Q106" s="530" t="e">
        <f aca="false">IFERROR(ROUNDDOWN(P106*VLOOKUP(N106,),0))</f>
        <v>#VALUE!</v>
      </c>
      <c r="R106" s="531"/>
      <c r="S106" s="532"/>
      <c r="T106" s="532"/>
      <c r="U106" s="511"/>
      <c r="V106" s="533"/>
      <c r="W106" s="532"/>
      <c r="X106" s="534" t="e">
        <f aca="false">IFERROR(IF(V106="ー", "", ROUNDDOWN(W106*VLOOKUP(N106,),0)))</f>
        <v>#VALUE!</v>
      </c>
      <c r="Y106" s="535"/>
      <c r="Z106" s="532"/>
      <c r="AA106" s="511"/>
      <c r="AB106" s="516" t="e">
        <f aca="false">VLOOKUP(N106,)</f>
        <v>#VALUE!</v>
      </c>
      <c r="AC106" s="516" t="e">
        <f aca="false">IFERROR(VLOOKUP(N106,))</f>
        <v>#VALUE!</v>
      </c>
      <c r="AD106" s="516" t="e">
        <f aca="false">IFERROR(VLOOKUP(N106,))</f>
        <v>#VALUE!</v>
      </c>
      <c r="AE106" s="517" t="e">
        <f aca="false">IFERROR(VLOOKUP(N106,))</f>
        <v>#VALUE!</v>
      </c>
      <c r="AF106" s="518" t="str">
        <f aca="false">IF(OR(O106="処遇改善加算Ⅰ",O106="処遇改善加算Ⅱ"),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G106" s="519" t="str">
        <f aca="false">IF(OR(V106="処遇改善加算Ⅰイ",V106="処遇改善加算Ⅰロ",V106="処遇改善加算Ⅱイ",V106="処遇改善加算Ⅱロ"),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H106" s="520" t="e">
        <f aca="false">IFERROR(VLOOKUP(N106,))</f>
        <v>#VALUE!</v>
      </c>
      <c r="AI106" s="521"/>
    </row>
    <row r="107" s="443" customFormat="true" ht="40.15" hidden="false" customHeight="true" outlineLevel="0" collapsed="false">
      <c r="A107" s="524" t="n">
        <v>94</v>
      </c>
      <c r="B107" s="525" t="str">
        <f aca="false">IF(基本情報入力シート!C138="","",基本情報入力シート!C138)</f>
        <v>
        </v>
      </c>
      <c r="C107" s="525"/>
      <c r="D107" s="525"/>
      <c r="E107" s="525"/>
      <c r="F107" s="525"/>
      <c r="G107" s="525"/>
      <c r="H107" s="525"/>
      <c r="I107" s="525"/>
      <c r="J107" s="526" t="str">
        <f aca="false">IF(基本情報入力シート!M138="","",基本情報入力シート!M138)</f>
        <v>
        </v>
      </c>
      <c r="K107" s="527" t="str">
        <f aca="false">IF(基本情報入力シート!R138="","",基本情報入力シート!R138)</f>
        <v>
        </v>
      </c>
      <c r="L107" s="527" t="str">
        <f aca="false">IF(基本情報入力シート!W138="","",基本情報入力シート!W138)</f>
        <v>
        </v>
      </c>
      <c r="M107" s="526" t="str">
        <f aca="false">IF(基本情報入力シート!X138="","",基本情報入力シート!X138)</f>
        <v>
        </v>
      </c>
      <c r="N107" s="528" t="str">
        <f aca="false">IF(基本情報入力シート!Y138="","",基本情報入力シート!Y138)</f>
        <v>
        </v>
      </c>
      <c r="O107" s="506"/>
      <c r="P107" s="529"/>
      <c r="Q107" s="530" t="e">
        <f aca="false">IFERROR(ROUNDDOWN(P107*VLOOKUP(N107,),0))</f>
        <v>#VALUE!</v>
      </c>
      <c r="R107" s="531"/>
      <c r="S107" s="532"/>
      <c r="T107" s="532"/>
      <c r="U107" s="511"/>
      <c r="V107" s="533"/>
      <c r="W107" s="532"/>
      <c r="X107" s="534" t="e">
        <f aca="false">IFERROR(IF(V107="ー", "", ROUNDDOWN(W107*VLOOKUP(N107,),0)))</f>
        <v>#VALUE!</v>
      </c>
      <c r="Y107" s="535"/>
      <c r="Z107" s="532"/>
      <c r="AA107" s="511"/>
      <c r="AB107" s="516" t="e">
        <f aca="false">VLOOKUP(N107,)</f>
        <v>#VALUE!</v>
      </c>
      <c r="AC107" s="516" t="e">
        <f aca="false">IFERROR(VLOOKUP(N107,))</f>
        <v>#VALUE!</v>
      </c>
      <c r="AD107" s="516" t="e">
        <f aca="false">IFERROR(VLOOKUP(N107,))</f>
        <v>#VALUE!</v>
      </c>
      <c r="AE107" s="517" t="e">
        <f aca="false">IFERROR(VLOOKUP(N107,))</f>
        <v>#VALUE!</v>
      </c>
      <c r="AF107" s="518" t="str">
        <f aca="false">IF(OR(O107="処遇改善加算Ⅰ",O107="処遇改善加算Ⅱ"),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G107" s="519" t="str">
        <f aca="false">IF(OR(V107="処遇改善加算Ⅰイ",V107="処遇改善加算Ⅰロ",V107="処遇改善加算Ⅱイ",V107="処遇改善加算Ⅱロ"),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H107" s="520" t="e">
        <f aca="false">IFERROR(VLOOKUP(N107,))</f>
        <v>#VALUE!</v>
      </c>
      <c r="AI107" s="521"/>
    </row>
    <row r="108" s="443" customFormat="true" ht="40.15" hidden="false" customHeight="true" outlineLevel="0" collapsed="false">
      <c r="A108" s="524" t="n">
        <v>95</v>
      </c>
      <c r="B108" s="525" t="str">
        <f aca="false">IF(基本情報入力シート!C139="","",基本情報入力シート!C139)</f>
        <v>
        </v>
      </c>
      <c r="C108" s="525"/>
      <c r="D108" s="525"/>
      <c r="E108" s="525"/>
      <c r="F108" s="525"/>
      <c r="G108" s="525"/>
      <c r="H108" s="525"/>
      <c r="I108" s="525"/>
      <c r="J108" s="526" t="str">
        <f aca="false">IF(基本情報入力シート!M139="","",基本情報入力シート!M139)</f>
        <v>
        </v>
      </c>
      <c r="K108" s="527" t="str">
        <f aca="false">IF(基本情報入力シート!R139="","",基本情報入力シート!R139)</f>
        <v>
        </v>
      </c>
      <c r="L108" s="527" t="str">
        <f aca="false">IF(基本情報入力シート!W139="","",基本情報入力シート!W139)</f>
        <v>
        </v>
      </c>
      <c r="M108" s="526" t="str">
        <f aca="false">IF(基本情報入力シート!X139="","",基本情報入力シート!X139)</f>
        <v>
        </v>
      </c>
      <c r="N108" s="528" t="str">
        <f aca="false">IF(基本情報入力シート!Y139="","",基本情報入力シート!Y139)</f>
        <v>
        </v>
      </c>
      <c r="O108" s="506"/>
      <c r="P108" s="529"/>
      <c r="Q108" s="530" t="e">
        <f aca="false">IFERROR(ROUNDDOWN(P108*VLOOKUP(N108,),0))</f>
        <v>#VALUE!</v>
      </c>
      <c r="R108" s="531"/>
      <c r="S108" s="532"/>
      <c r="T108" s="532"/>
      <c r="U108" s="511"/>
      <c r="V108" s="533"/>
      <c r="W108" s="532"/>
      <c r="X108" s="534" t="e">
        <f aca="false">IFERROR(IF(V108="ー", "", ROUNDDOWN(W108*VLOOKUP(N108,),0)))</f>
        <v>#VALUE!</v>
      </c>
      <c r="Y108" s="535"/>
      <c r="Z108" s="532"/>
      <c r="AA108" s="511"/>
      <c r="AB108" s="516" t="e">
        <f aca="false">VLOOKUP(N108,)</f>
        <v>#VALUE!</v>
      </c>
      <c r="AC108" s="516" t="e">
        <f aca="false">IFERROR(VLOOKUP(N108,))</f>
        <v>#VALUE!</v>
      </c>
      <c r="AD108" s="516" t="e">
        <f aca="false">IFERROR(VLOOKUP(N108,))</f>
        <v>#VALUE!</v>
      </c>
      <c r="AE108" s="517" t="e">
        <f aca="false">IFERROR(VLOOKUP(N108,))</f>
        <v>#VALUE!</v>
      </c>
      <c r="AF108" s="518" t="str">
        <f aca="false">IF(OR(O108="処遇改善加算Ⅰ",O108="処遇改善加算Ⅱ"),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G108" s="519" t="str">
        <f aca="false">IF(OR(V108="処遇改善加算Ⅰイ",V108="処遇改善加算Ⅰロ",V108="処遇改善加算Ⅱイ",V108="処遇改善加算Ⅱロ"),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H108" s="520" t="e">
        <f aca="false">IFERROR(VLOOKUP(N108,))</f>
        <v>#VALUE!</v>
      </c>
      <c r="AI108" s="521"/>
    </row>
    <row r="109" s="443" customFormat="true" ht="40.15" hidden="false" customHeight="true" outlineLevel="0" collapsed="false">
      <c r="A109" s="524" t="n">
        <v>96</v>
      </c>
      <c r="B109" s="525" t="str">
        <f aca="false">IF(基本情報入力シート!C140="","",基本情報入力シート!C140)</f>
        <v>
        </v>
      </c>
      <c r="C109" s="525"/>
      <c r="D109" s="525"/>
      <c r="E109" s="525"/>
      <c r="F109" s="525"/>
      <c r="G109" s="525"/>
      <c r="H109" s="525"/>
      <c r="I109" s="525"/>
      <c r="J109" s="526" t="str">
        <f aca="false">IF(基本情報入力シート!M140="","",基本情報入力シート!M140)</f>
        <v>
        </v>
      </c>
      <c r="K109" s="527" t="str">
        <f aca="false">IF(基本情報入力シート!R140="","",基本情報入力シート!R140)</f>
        <v>
        </v>
      </c>
      <c r="L109" s="527" t="str">
        <f aca="false">IF(基本情報入力シート!W140="","",基本情報入力シート!W140)</f>
        <v>
        </v>
      </c>
      <c r="M109" s="526" t="str">
        <f aca="false">IF(基本情報入力シート!X140="","",基本情報入力シート!X140)</f>
        <v>
        </v>
      </c>
      <c r="N109" s="528" t="str">
        <f aca="false">IF(基本情報入力シート!Y140="","",基本情報入力シート!Y140)</f>
        <v>
        </v>
      </c>
      <c r="O109" s="506"/>
      <c r="P109" s="529"/>
      <c r="Q109" s="530" t="e">
        <f aca="false">IFERROR(ROUNDDOWN(P109*VLOOKUP(N109,),0))</f>
        <v>#VALUE!</v>
      </c>
      <c r="R109" s="531"/>
      <c r="S109" s="532"/>
      <c r="T109" s="532"/>
      <c r="U109" s="511"/>
      <c r="V109" s="533"/>
      <c r="W109" s="532"/>
      <c r="X109" s="534" t="e">
        <f aca="false">IFERROR(IF(V109="ー", "", ROUNDDOWN(W109*VLOOKUP(N109,),0)))</f>
        <v>#VALUE!</v>
      </c>
      <c r="Y109" s="535"/>
      <c r="Z109" s="532"/>
      <c r="AA109" s="511"/>
      <c r="AB109" s="516" t="e">
        <f aca="false">VLOOKUP(N109,)</f>
        <v>#VALUE!</v>
      </c>
      <c r="AC109" s="516" t="e">
        <f aca="false">IFERROR(VLOOKUP(N109,))</f>
        <v>#VALUE!</v>
      </c>
      <c r="AD109" s="516" t="e">
        <f aca="false">IFERROR(VLOOKUP(N109,))</f>
        <v>#VALUE!</v>
      </c>
      <c r="AE109" s="517" t="e">
        <f aca="false">IFERROR(VLOOKUP(N109,))</f>
        <v>#VALUE!</v>
      </c>
      <c r="AF109" s="518" t="str">
        <f aca="false">IF(OR(O109="処遇改善加算Ⅰ",O109="処遇改善加算Ⅱ"),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G109" s="519" t="str">
        <f aca="false">IF(OR(V109="処遇改善加算Ⅰイ",V109="処遇改善加算Ⅰロ",V109="処遇改善加算Ⅱイ",V109="処遇改善加算Ⅱロ"),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H109" s="520" t="e">
        <f aca="false">IFERROR(VLOOKUP(N109,))</f>
        <v>#VALUE!</v>
      </c>
      <c r="AI109" s="521"/>
    </row>
    <row r="110" s="443" customFormat="true" ht="40.15" hidden="false" customHeight="true" outlineLevel="0" collapsed="false">
      <c r="A110" s="524" t="n">
        <v>97</v>
      </c>
      <c r="B110" s="525" t="str">
        <f aca="false">IF(基本情報入力シート!C141="","",基本情報入力シート!C141)</f>
        <v>
        </v>
      </c>
      <c r="C110" s="525"/>
      <c r="D110" s="525"/>
      <c r="E110" s="525"/>
      <c r="F110" s="525"/>
      <c r="G110" s="525"/>
      <c r="H110" s="525"/>
      <c r="I110" s="525"/>
      <c r="J110" s="526" t="str">
        <f aca="false">IF(基本情報入力シート!M141="","",基本情報入力シート!M141)</f>
        <v>
        </v>
      </c>
      <c r="K110" s="527" t="str">
        <f aca="false">IF(基本情報入力シート!R141="","",基本情報入力シート!R141)</f>
        <v>
        </v>
      </c>
      <c r="L110" s="527" t="str">
        <f aca="false">IF(基本情報入力シート!W141="","",基本情報入力シート!W141)</f>
        <v>
        </v>
      </c>
      <c r="M110" s="526" t="str">
        <f aca="false">IF(基本情報入力シート!X141="","",基本情報入力シート!X141)</f>
        <v>
        </v>
      </c>
      <c r="N110" s="528" t="str">
        <f aca="false">IF(基本情報入力シート!Y141="","",基本情報入力シート!Y141)</f>
        <v>
        </v>
      </c>
      <c r="O110" s="506"/>
      <c r="P110" s="529"/>
      <c r="Q110" s="530" t="e">
        <f aca="false">IFERROR(ROUNDDOWN(P110*VLOOKUP(N110,),0))</f>
        <v>#VALUE!</v>
      </c>
      <c r="R110" s="531"/>
      <c r="S110" s="532"/>
      <c r="T110" s="532"/>
      <c r="U110" s="511"/>
      <c r="V110" s="533"/>
      <c r="W110" s="532"/>
      <c r="X110" s="534" t="e">
        <f aca="false">IFERROR(IF(V110="ー", "", ROUNDDOWN(W110*VLOOKUP(N110,),0)))</f>
        <v>#VALUE!</v>
      </c>
      <c r="Y110" s="535"/>
      <c r="Z110" s="532"/>
      <c r="AA110" s="511"/>
      <c r="AB110" s="516" t="e">
        <f aca="false">VLOOKUP(N110,)</f>
        <v>#VALUE!</v>
      </c>
      <c r="AC110" s="516" t="e">
        <f aca="false">IFERROR(VLOOKUP(N110,))</f>
        <v>#VALUE!</v>
      </c>
      <c r="AD110" s="516" t="e">
        <f aca="false">IFERROR(VLOOKUP(N110,))</f>
        <v>#VALUE!</v>
      </c>
      <c r="AE110" s="517" t="e">
        <f aca="false">IFERROR(VLOOKUP(N110,))</f>
        <v>#VALUE!</v>
      </c>
      <c r="AF110" s="518" t="str">
        <f aca="false">IF(OR(O110="処遇改善加算Ⅰ",O110="処遇改善加算Ⅱ"),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G110" s="519" t="str">
        <f aca="false">IF(OR(V110="処遇改善加算Ⅰイ",V110="処遇改善加算Ⅰロ",V110="処遇改善加算Ⅱイ",V110="処遇改善加算Ⅱロ"),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H110" s="520" t="e">
        <f aca="false">IFERROR(VLOOKUP(N110,))</f>
        <v>#VALUE!</v>
      </c>
      <c r="AI110" s="521"/>
    </row>
    <row r="111" s="443" customFormat="true" ht="40.15" hidden="false" customHeight="true" outlineLevel="0" collapsed="false">
      <c r="A111" s="524" t="n">
        <v>98</v>
      </c>
      <c r="B111" s="525" t="str">
        <f aca="false">IF(基本情報入力シート!C142="","",基本情報入力シート!C142)</f>
        <v>
        </v>
      </c>
      <c r="C111" s="525"/>
      <c r="D111" s="525"/>
      <c r="E111" s="525"/>
      <c r="F111" s="525"/>
      <c r="G111" s="525"/>
      <c r="H111" s="525"/>
      <c r="I111" s="525"/>
      <c r="J111" s="526" t="str">
        <f aca="false">IF(基本情報入力シート!M142="","",基本情報入力シート!M142)</f>
        <v>
        </v>
      </c>
      <c r="K111" s="527" t="str">
        <f aca="false">IF(基本情報入力シート!R142="","",基本情報入力シート!R142)</f>
        <v>
        </v>
      </c>
      <c r="L111" s="527" t="str">
        <f aca="false">IF(基本情報入力シート!W142="","",基本情報入力シート!W142)</f>
        <v>
        </v>
      </c>
      <c r="M111" s="526" t="str">
        <f aca="false">IF(基本情報入力シート!X142="","",基本情報入力シート!X142)</f>
        <v>
        </v>
      </c>
      <c r="N111" s="528" t="str">
        <f aca="false">IF(基本情報入力シート!Y142="","",基本情報入力シート!Y142)</f>
        <v>
        </v>
      </c>
      <c r="O111" s="506"/>
      <c r="P111" s="529"/>
      <c r="Q111" s="530" t="e">
        <f aca="false">IFERROR(ROUNDDOWN(P111*VLOOKUP(N111,),0))</f>
        <v>#VALUE!</v>
      </c>
      <c r="R111" s="531"/>
      <c r="S111" s="532"/>
      <c r="T111" s="532"/>
      <c r="U111" s="511"/>
      <c r="V111" s="533"/>
      <c r="W111" s="532"/>
      <c r="X111" s="534" t="e">
        <f aca="false">IFERROR(IF(V111="ー", "", ROUNDDOWN(W111*VLOOKUP(N111,),0)))</f>
        <v>#VALUE!</v>
      </c>
      <c r="Y111" s="535"/>
      <c r="Z111" s="532"/>
      <c r="AA111" s="511"/>
      <c r="AB111" s="516" t="e">
        <f aca="false">VLOOKUP(N111,)</f>
        <v>#VALUE!</v>
      </c>
      <c r="AC111" s="516" t="e">
        <f aca="false">IFERROR(VLOOKUP(N111,))</f>
        <v>#VALUE!</v>
      </c>
      <c r="AD111" s="516" t="e">
        <f aca="false">IFERROR(VLOOKUP(N111,))</f>
        <v>#VALUE!</v>
      </c>
      <c r="AE111" s="517" t="e">
        <f aca="false">IFERROR(VLOOKUP(N111,))</f>
        <v>#VALUE!</v>
      </c>
      <c r="AF111" s="518" t="str">
        <f aca="false">IF(OR(O111="処遇改善加算Ⅰ",O111="処遇改善加算Ⅱ"),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G111" s="519" t="str">
        <f aca="false">IF(OR(V111="処遇改善加算Ⅰイ",V111="処遇改善加算Ⅰロ",V111="処遇改善加算Ⅱイ",V111="処遇改善加算Ⅱロ"),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H111" s="520" t="e">
        <f aca="false">IFERROR(VLOOKUP(N111,))</f>
        <v>#VALUE!</v>
      </c>
      <c r="AI111" s="521"/>
    </row>
    <row r="112" s="443" customFormat="true" ht="40.15" hidden="false" customHeight="true" outlineLevel="0" collapsed="false">
      <c r="A112" s="544" t="n">
        <v>99</v>
      </c>
      <c r="B112" s="545" t="str">
        <f aca="false">IF(基本情報入力シート!C143="","",基本情報入力シート!C143)</f>
        <v>
        </v>
      </c>
      <c r="C112" s="545"/>
      <c r="D112" s="545"/>
      <c r="E112" s="545"/>
      <c r="F112" s="545"/>
      <c r="G112" s="545"/>
      <c r="H112" s="545"/>
      <c r="I112" s="545"/>
      <c r="J112" s="526" t="str">
        <f aca="false">IF(基本情報入力シート!M143="","",基本情報入力シート!M143)</f>
        <v>
        </v>
      </c>
      <c r="K112" s="526" t="str">
        <f aca="false">IF(基本情報入力シート!R143="","",基本情報入力シート!R143)</f>
        <v>
        </v>
      </c>
      <c r="L112" s="526" t="str">
        <f aca="false">IF(基本情報入力シート!W143="","",基本情報入力シート!W143)</f>
        <v>
        </v>
      </c>
      <c r="M112" s="526" t="str">
        <f aca="false">IF(基本情報入力シート!X143="","",基本情報入力シート!X143)</f>
        <v>
        </v>
      </c>
      <c r="N112" s="546" t="str">
        <f aca="false">IF(基本情報入力シート!Y143="","",基本情報入力シート!Y143)</f>
        <v>
        </v>
      </c>
      <c r="O112" s="506"/>
      <c r="P112" s="529"/>
      <c r="Q112" s="530" t="e">
        <f aca="false">IFERROR(ROUNDDOWN(P112*VLOOKUP(N112,),0))</f>
        <v>#VALUE!</v>
      </c>
      <c r="R112" s="531"/>
      <c r="S112" s="532"/>
      <c r="T112" s="532"/>
      <c r="U112" s="511"/>
      <c r="V112" s="533"/>
      <c r="W112" s="532"/>
      <c r="X112" s="534" t="e">
        <f aca="false">IFERROR(IF(V112="ー", "", ROUNDDOWN(W112*VLOOKUP(N112,),0)))</f>
        <v>#VALUE!</v>
      </c>
      <c r="Y112" s="535"/>
      <c r="Z112" s="532"/>
      <c r="AA112" s="511"/>
      <c r="AB112" s="516" t="e">
        <f aca="false">VLOOKUP(N112,)</f>
        <v>#VALUE!</v>
      </c>
      <c r="AC112" s="516" t="e">
        <f aca="false">IFERROR(VLOOKUP(N112,))</f>
        <v>#VALUE!</v>
      </c>
      <c r="AD112" s="516" t="e">
        <f aca="false">IFERROR(VLOOKUP(N112,))</f>
        <v>#VALUE!</v>
      </c>
      <c r="AE112" s="517" t="e">
        <f aca="false">IFERROR(VLOOKUP(N112,))</f>
        <v>#VALUE!</v>
      </c>
      <c r="AF112" s="518" t="str">
        <f aca="false">IF(OR(O112="処遇改善加算Ⅰ",O112="処遇改善加算Ⅱ"),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G112" s="519" t="str">
        <f aca="false">IF(OR(V112="処遇改善加算Ⅰイ",V112="処遇改善加算Ⅰロ",V112="処遇改善加算Ⅱイ",V112="処遇改善加算Ⅱロ"),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H112" s="520" t="e">
        <f aca="false">IFERROR(VLOOKUP(N112,))</f>
        <v>#VALUE!</v>
      </c>
      <c r="AI112" s="521"/>
    </row>
    <row r="113" s="443" customFormat="true" ht="40.15" hidden="false" customHeight="true" outlineLevel="0" collapsed="false">
      <c r="A113" s="547" t="n">
        <v>100</v>
      </c>
      <c r="B113" s="548" t="str">
        <f aca="false">IF(基本情報入力シート!C144="","",基本情報入力シート!C144)</f>
        <v>
        </v>
      </c>
      <c r="C113" s="548"/>
      <c r="D113" s="548"/>
      <c r="E113" s="548"/>
      <c r="F113" s="548"/>
      <c r="G113" s="548"/>
      <c r="H113" s="548"/>
      <c r="I113" s="548"/>
      <c r="J113" s="549" t="str">
        <f aca="false">IF(基本情報入力シート!M144="","",基本情報入力シート!M144)</f>
        <v>
        </v>
      </c>
      <c r="K113" s="549" t="str">
        <f aca="false">IF(基本情報入力シート!R144="","",基本情報入力シート!R144)</f>
        <v>
        </v>
      </c>
      <c r="L113" s="549" t="str">
        <f aca="false">IF(基本情報入力シート!W144="","",基本情報入力シート!W144)</f>
        <v>
        </v>
      </c>
      <c r="M113" s="549" t="str">
        <f aca="false">IF(基本情報入力シート!X144="","",基本情報入力シート!X144)</f>
        <v>
        </v>
      </c>
      <c r="N113" s="550" t="str">
        <f aca="false">IF(基本情報入力シート!Y144="","",基本情報入力シート!Y144)</f>
        <v>
        </v>
      </c>
      <c r="O113" s="506"/>
      <c r="P113" s="551"/>
      <c r="Q113" s="530" t="e">
        <f aca="false">IFERROR(ROUNDDOWN(P113*VLOOKUP(N113,),0))</f>
        <v>#VALUE!</v>
      </c>
      <c r="R113" s="531"/>
      <c r="S113" s="532"/>
      <c r="T113" s="532"/>
      <c r="U113" s="511"/>
      <c r="V113" s="533"/>
      <c r="W113" s="532"/>
      <c r="X113" s="552" t="e">
        <f aca="false">IFERROR(IF(V113="ー", "", ROUNDDOWN(W113*VLOOKUP(N113,),0)))</f>
        <v>#VALUE!</v>
      </c>
      <c r="Y113" s="535"/>
      <c r="Z113" s="553"/>
      <c r="AA113" s="511"/>
      <c r="AB113" s="516" t="e">
        <f aca="false">VLOOKUP(N113,)</f>
        <v>#VALUE!</v>
      </c>
      <c r="AC113" s="516" t="e">
        <f aca="false">IFERROR(VLOOKUP(N113,))</f>
        <v>#VALUE!</v>
      </c>
      <c r="AD113" s="516" t="e">
        <f aca="false">IFERROR(VLOOKUP(N113,))</f>
        <v>#VALUE!</v>
      </c>
      <c r="AE113" s="517" t="e">
        <f aca="false">IFERROR(VLOOKUP(N113,))</f>
        <v>#VALUE!</v>
      </c>
      <c r="AF113" s="518" t="str">
        <f aca="false">IF(OR(O113="処遇改善加算Ⅰ",O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G113" s="519" t="str">
        <f aca="false">IF(OR(V113="処遇改善加算Ⅰイ",V113="処遇改善加算Ⅰロ",V113="処遇改善加算Ⅱイ",V113="処遇改善加算Ⅱロ"),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H113" s="520" t="e">
        <f aca="false">IFERROR(VLOOKUP(N113,))</f>
        <v>#VALUE!</v>
      </c>
      <c r="AI113" s="521"/>
    </row>
  </sheetData>
  <sheetProtection sheet="true" objects="true" scenarios="true"/>
  <autoFilter ref="B13:N13">
  </autoFilter>
  <mergeCells count="251">
    <mergeCell ref="W1:X1"/>
    <mergeCell ref="Y1:Z1"/>
    <mergeCell ref="A3:E3"/>
    <mergeCell ref="F3:M3"/>
    <mergeCell ref="B5:M5"/>
    <mergeCell ref="R5:S6"/>
    <mergeCell ref="T5:X5"/>
    <mergeCell ref="Z5:Z6"/>
    <mergeCell ref="B6:C6"/>
    <mergeCell ref="D6:M6"/>
    <mergeCell ref="T6:X6"/>
    <mergeCell ref="B7:P8"/>
    <mergeCell ref="R7:S8"/>
    <mergeCell ref="T7:X7"/>
    <mergeCell ref="Z7:Z8"/>
    <mergeCell ref="T8:X8"/>
    <mergeCell ref="A10:A13"/>
    <mergeCell ref="B10:I13"/>
    <mergeCell ref="J10:J13"/>
    <mergeCell ref="K10:L12"/>
    <mergeCell ref="M10:M13"/>
    <mergeCell ref="N10:N13"/>
    <mergeCell ref="O10:AA10"/>
    <mergeCell ref="AB10:AB13"/>
    <mergeCell ref="AC10:AC13"/>
    <mergeCell ref="AD10:AD13"/>
    <mergeCell ref="AE10:AE13"/>
    <mergeCell ref="AF10:AG12"/>
    <mergeCell ref="AH10:AH13"/>
    <mergeCell ref="O11:U11"/>
    <mergeCell ref="V11:AA11"/>
    <mergeCell ref="O12:O13"/>
    <mergeCell ref="P12:P13"/>
    <mergeCell ref="Q12:Q13"/>
    <mergeCell ref="R12:R13"/>
    <mergeCell ref="S12:T12"/>
    <mergeCell ref="U12:U13"/>
    <mergeCell ref="V12:V13"/>
    <mergeCell ref="W12:W13"/>
    <mergeCell ref="X12:X13"/>
    <mergeCell ref="Y12:Y13"/>
    <mergeCell ref="AA12:AA13"/>
    <mergeCell ref="S13:T13"/>
    <mergeCell ref="B14:I14"/>
    <mergeCell ref="S14:T14"/>
    <mergeCell ref="AK14:AL14"/>
    <mergeCell ref="B15:I15"/>
    <mergeCell ref="S15:T15"/>
    <mergeCell ref="AK15:AL15"/>
    <mergeCell ref="B16:I16"/>
    <mergeCell ref="S16:T16"/>
    <mergeCell ref="AK16:AL16"/>
    <mergeCell ref="B17:I17"/>
    <mergeCell ref="S17:T17"/>
    <mergeCell ref="AK17:AL17"/>
    <mergeCell ref="B18:I18"/>
    <mergeCell ref="S18:T18"/>
    <mergeCell ref="AK18:AL18"/>
    <mergeCell ref="B19:I19"/>
    <mergeCell ref="S19:T19"/>
    <mergeCell ref="AK19:AL19"/>
    <mergeCell ref="B20:I20"/>
    <mergeCell ref="S20:T20"/>
    <mergeCell ref="AK20:AL20"/>
    <mergeCell ref="B21:I21"/>
    <mergeCell ref="S21:T21"/>
    <mergeCell ref="AK21:AL21"/>
    <mergeCell ref="B22:I22"/>
    <mergeCell ref="S22:T22"/>
    <mergeCell ref="B23:I23"/>
    <mergeCell ref="S23:T23"/>
    <mergeCell ref="B24:I24"/>
    <mergeCell ref="S24:T24"/>
    <mergeCell ref="B25:I25"/>
    <mergeCell ref="S25:T25"/>
    <mergeCell ref="B26:I26"/>
    <mergeCell ref="S26:T26"/>
    <mergeCell ref="B27:I27"/>
    <mergeCell ref="S27:T27"/>
    <mergeCell ref="B28:I28"/>
    <mergeCell ref="S28:T28"/>
    <mergeCell ref="B29:I29"/>
    <mergeCell ref="S29:T29"/>
    <mergeCell ref="B30:I30"/>
    <mergeCell ref="S30:T30"/>
    <mergeCell ref="B31:I31"/>
    <mergeCell ref="S31:T31"/>
    <mergeCell ref="B32:I32"/>
    <mergeCell ref="S32:T32"/>
    <mergeCell ref="B33:I33"/>
    <mergeCell ref="S33:T33"/>
    <mergeCell ref="B34:I34"/>
    <mergeCell ref="S34:T34"/>
    <mergeCell ref="B35:I35"/>
    <mergeCell ref="S35:T35"/>
    <mergeCell ref="B36:I36"/>
    <mergeCell ref="S36:T36"/>
    <mergeCell ref="B37:I37"/>
    <mergeCell ref="S37:T37"/>
    <mergeCell ref="B38:I38"/>
    <mergeCell ref="S38:T38"/>
    <mergeCell ref="B39:I39"/>
    <mergeCell ref="S39:T39"/>
    <mergeCell ref="B40:I40"/>
    <mergeCell ref="S40:T40"/>
    <mergeCell ref="B41:I41"/>
    <mergeCell ref="S41:T41"/>
    <mergeCell ref="B42:I42"/>
    <mergeCell ref="S42:T42"/>
    <mergeCell ref="B43:I43"/>
    <mergeCell ref="S43:T43"/>
    <mergeCell ref="B44:I44"/>
    <mergeCell ref="S44:T44"/>
    <mergeCell ref="B45:I45"/>
    <mergeCell ref="S45:T45"/>
    <mergeCell ref="B46:I46"/>
    <mergeCell ref="S46:T46"/>
    <mergeCell ref="B47:I47"/>
    <mergeCell ref="S47:T47"/>
    <mergeCell ref="B48:I48"/>
    <mergeCell ref="S48:T48"/>
    <mergeCell ref="B49:I49"/>
    <mergeCell ref="S49:T49"/>
    <mergeCell ref="B50:I50"/>
    <mergeCell ref="S50:T50"/>
    <mergeCell ref="B51:I51"/>
    <mergeCell ref="S51:T51"/>
    <mergeCell ref="B52:I52"/>
    <mergeCell ref="S52:T52"/>
    <mergeCell ref="B53:I53"/>
    <mergeCell ref="S53:T53"/>
    <mergeCell ref="B54:I54"/>
    <mergeCell ref="S54:T54"/>
    <mergeCell ref="B55:I55"/>
    <mergeCell ref="S55:T55"/>
    <mergeCell ref="B56:I56"/>
    <mergeCell ref="S56:T56"/>
    <mergeCell ref="B57:I57"/>
    <mergeCell ref="S57:T57"/>
    <mergeCell ref="B58:I58"/>
    <mergeCell ref="S58:T58"/>
    <mergeCell ref="B59:I59"/>
    <mergeCell ref="S59:T59"/>
    <mergeCell ref="B60:I60"/>
    <mergeCell ref="S60:T60"/>
    <mergeCell ref="B61:I61"/>
    <mergeCell ref="S61:T61"/>
    <mergeCell ref="B62:I62"/>
    <mergeCell ref="S62:T62"/>
    <mergeCell ref="B63:I63"/>
    <mergeCell ref="S63:T63"/>
    <mergeCell ref="B64:I64"/>
    <mergeCell ref="S64:T64"/>
    <mergeCell ref="B65:I65"/>
    <mergeCell ref="S65:T65"/>
    <mergeCell ref="B66:I66"/>
    <mergeCell ref="S66:T66"/>
    <mergeCell ref="B67:I67"/>
    <mergeCell ref="S67:T67"/>
    <mergeCell ref="B68:I68"/>
    <mergeCell ref="S68:T68"/>
    <mergeCell ref="B69:I69"/>
    <mergeCell ref="S69:T69"/>
    <mergeCell ref="B70:I70"/>
    <mergeCell ref="S70:T70"/>
    <mergeCell ref="B71:I71"/>
    <mergeCell ref="S71:T71"/>
    <mergeCell ref="B72:I72"/>
    <mergeCell ref="S72:T72"/>
    <mergeCell ref="B73:I73"/>
    <mergeCell ref="S73:T73"/>
    <mergeCell ref="B74:I74"/>
    <mergeCell ref="S74:T74"/>
    <mergeCell ref="B75:I75"/>
    <mergeCell ref="S75:T75"/>
    <mergeCell ref="B76:I76"/>
    <mergeCell ref="S76:T76"/>
    <mergeCell ref="B77:I77"/>
    <mergeCell ref="S77:T77"/>
    <mergeCell ref="B78:I78"/>
    <mergeCell ref="S78:T78"/>
    <mergeCell ref="B79:I79"/>
    <mergeCell ref="S79:T79"/>
    <mergeCell ref="B80:I80"/>
    <mergeCell ref="S80:T80"/>
    <mergeCell ref="B81:I81"/>
    <mergeCell ref="S81:T81"/>
    <mergeCell ref="B82:I82"/>
    <mergeCell ref="S82:T82"/>
    <mergeCell ref="B83:I83"/>
    <mergeCell ref="S83:T83"/>
    <mergeCell ref="B84:I84"/>
    <mergeCell ref="S84:T84"/>
    <mergeCell ref="B85:I85"/>
    <mergeCell ref="S85:T85"/>
    <mergeCell ref="B86:I86"/>
    <mergeCell ref="S86:T86"/>
    <mergeCell ref="B87:I87"/>
    <mergeCell ref="S87:T87"/>
    <mergeCell ref="B88:I88"/>
    <mergeCell ref="S88:T88"/>
    <mergeCell ref="B89:I89"/>
    <mergeCell ref="S89:T89"/>
    <mergeCell ref="B90:I90"/>
    <mergeCell ref="S90:T90"/>
    <mergeCell ref="B91:I91"/>
    <mergeCell ref="S91:T91"/>
    <mergeCell ref="B92:I92"/>
    <mergeCell ref="S92:T92"/>
    <mergeCell ref="B93:I93"/>
    <mergeCell ref="S93:T93"/>
    <mergeCell ref="B94:I94"/>
    <mergeCell ref="S94:T94"/>
    <mergeCell ref="B95:I95"/>
    <mergeCell ref="S95:T95"/>
    <mergeCell ref="B96:I96"/>
    <mergeCell ref="S96:T96"/>
    <mergeCell ref="B97:I97"/>
    <mergeCell ref="S97:T97"/>
    <mergeCell ref="B98:I98"/>
    <mergeCell ref="S98:T98"/>
    <mergeCell ref="B99:I99"/>
    <mergeCell ref="S99:T99"/>
    <mergeCell ref="B100:I100"/>
    <mergeCell ref="S100:T100"/>
    <mergeCell ref="B101:I101"/>
    <mergeCell ref="S101:T101"/>
    <mergeCell ref="B102:I102"/>
    <mergeCell ref="S102:T102"/>
    <mergeCell ref="B103:I103"/>
    <mergeCell ref="S103:T103"/>
    <mergeCell ref="B104:I104"/>
    <mergeCell ref="S104:T104"/>
    <mergeCell ref="B105:I105"/>
    <mergeCell ref="S105:T105"/>
    <mergeCell ref="B106:I106"/>
    <mergeCell ref="S106:T106"/>
    <mergeCell ref="B107:I107"/>
    <mergeCell ref="S107:T107"/>
    <mergeCell ref="B108:I108"/>
    <mergeCell ref="S108:T108"/>
    <mergeCell ref="B109:I109"/>
    <mergeCell ref="S109:T109"/>
    <mergeCell ref="B110:I110"/>
    <mergeCell ref="S110:T110"/>
    <mergeCell ref="B111:I111"/>
    <mergeCell ref="S111:T111"/>
    <mergeCell ref="B112:I112"/>
    <mergeCell ref="S112:T112"/>
    <mergeCell ref="B113:I113"/>
    <mergeCell ref="S113:T113"/>
  </mergeCells>
  <conditionalFormatting sqref="O14:O113">
    <cfRule type="expression" priority="2" aboveAverage="0" equalAverage="0" bottom="0" percent="0" rank="0" text="" dxfId="0">
      <formula>N14&lt;&gt;""</formula>
    </cfRule>
  </conditionalFormatting>
  <conditionalFormatting sqref="O14:U113">
    <cfRule type="expression" priority="3" aboveAverage="0" equalAverage="0" bottom="0" percent="0" rank="0" text="" dxfId="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113">
    <cfRule type="expression" priority="4" aboveAverage="0" equalAverage="0" bottom="0" percent="0" rank="0" text="" dxfId="2">
      <formula>AB14="加算対象"</formula>
    </cfRule>
  </conditionalFormatting>
  <conditionalFormatting sqref="R14:R113">
    <cfRule type="expression" priority="5" aboveAverage="0" equalAverage="0" bottom="0" percent="0" rank="0" text="" dxfId="3">
      <formula>AB14="加算対象"</formula>
    </cfRule>
  </conditionalFormatting>
  <conditionalFormatting sqref="S14:T113">
    <cfRule type="expression" priority="6" aboveAverage="0" equalAverage="0" bottom="0" percent="0" rank="0" text="" dxfId="4">
      <formula>$AF14=""</formula>
    </cfRule>
  </conditionalFormatting>
  <conditionalFormatting sqref="U14:U113">
    <cfRule type="expression" priority="7" aboveAverage="0" equalAverage="0" bottom="0" percent="0" rank="0" text="" dxfId="5">
      <formula>AND(O14&lt;&gt;"",O14&lt;&gt;"対象外")</formula>
    </cfRule>
  </conditionalFormatting>
  <conditionalFormatting sqref="V14:V113">
    <cfRule type="expression" priority="8" aboveAverage="0" equalAverage="0" bottom="0" percent="0" rank="0" text="" dxfId="6">
      <formula>$N14&lt;&gt;""</formula>
    </cfRule>
  </conditionalFormatting>
  <conditionalFormatting sqref="W14:W113">
    <cfRule type="expression" priority="9" aboveAverage="0" equalAverage="0" bottom="0" percent="0" rank="0" text="" dxfId="7">
      <formula>V14=""</formula>
    </cfRule>
  </conditionalFormatting>
  <conditionalFormatting sqref="Y14:Y113">
    <cfRule type="expression" priority="10" aboveAverage="0" equalAverage="0" bottom="0" percent="0" rank="0" text="" dxfId="8">
      <formula>OR(V14="",V14="処遇改善加算")</formula>
    </cfRule>
  </conditionalFormatting>
  <conditionalFormatting sqref="Z5,Z7">
    <cfRule type="expression" priority="11" aboveAverage="0" equalAverage="0" bottom="0" percent="0" rank="0" text="" dxfId="9">
      <formula>$Z5="○"</formula>
    </cfRule>
  </conditionalFormatting>
  <conditionalFormatting sqref="Z14:Z113">
    <cfRule type="expression" priority="12" aboveAverage="0" equalAverage="0" bottom="0" percent="0" rank="0" text="" dxfId="10">
      <formula>$AG14=""</formula>
    </cfRule>
  </conditionalFormatting>
  <conditionalFormatting sqref="Z20">
    <cfRule type="expression" priority="13" aboveAverage="0" equalAverage="0" bottom="0" percent="0" rank="0" text="" dxfId="11">
      <formula>AB20&lt;&gt;""</formula>
    </cfRule>
  </conditionalFormatting>
  <conditionalFormatting sqref="AA14:AA113">
    <cfRule type="expression" priority="14" aboveAverage="0" equalAverage="0" bottom="0" percent="0" rank="0" text="" dxfId="12">
      <formula>AB14&lt;&gt;""</formula>
    </cfRule>
  </conditionalFormatting>
  <conditionalFormatting sqref="AB14:AB113">
    <cfRule type="expression" priority="15" aboveAverage="0" equalAverage="0" bottom="0" percent="0" rank="0" text="" dxfId="13">
      <formula>$AG14=""</formula>
    </cfRule>
  </conditionalFormatting>
  <conditionalFormatting sqref="AK14:AK21">
    <cfRule type="expression" priority="16" aboveAverage="0" equalAverage="0" bottom="0" percent="0" rank="0" text="" dxfId="14">
      <formula>AJ14=""</formula>
    </cfRule>
  </conditionalFormatting>
  <dataValidations count="8">
    <dataValidation allowBlank="true" operator="equal" showDropDown="false" showErrorMessage="true" showInputMessage="true" sqref="B14:B113" type="none">
      <formula1>0</formula1>
      <formula2>0</formula2>
    </dataValidation>
    <dataValidation allowBlank="true" operator="equal" prompt="要件を満たす職員数を記入してください。" showDropDown="false" showErrorMessage="true" showInputMessage="true" sqref="AB2:AD4 AB9 AD9" type="none">
      <formula1>0</formula1>
      <formula2>0</formula2>
    </dataValidation>
    <dataValidation allowBlank="true" operator="equal" showDropDown="false" showErrorMessage="true" showInputMessage="false" sqref="AC9:AC10 AB10:AG113" type="none">
      <formula1>0</formula1>
      <formula2>0</formula2>
    </dataValidation>
    <dataValidation allowBlank="true" operator="equal" showDropDown="false" showErrorMessage="true" showInputMessage="true" sqref="O14:O113" type="list">
      <formula1>INDIRECT(AC14)</formula1>
      <formula2>0</formula2>
    </dataValidation>
    <dataValidation allowBlank="true" operator="greaterThanOrEqual" showDropDown="false" showErrorMessage="true" showInputMessage="true" sqref="S14:T113 Z14:Z19 Z21:Z113" type="whole">
      <formula1>0</formula1>
      <formula2>0</formula2>
    </dataValidation>
    <dataValidation allowBlank="true" operator="equal" showDropDown="false" showErrorMessage="true" showInputMessage="true" sqref="U14:U113" type="list">
      <formula1>INDIRECT(AH14)</formula1>
      <formula2>0</formula2>
    </dataValidation>
    <dataValidation allowBlank="true" operator="equal" showDropDown="false" showErrorMessage="true" showInputMessage="true" sqref="V14:V21 Z20 V22:V113" type="list">
      <formula1>INDIRECT(AD14)</formula1>
      <formula2>0</formula2>
    </dataValidation>
    <dataValidation allowBlank="true" operator="equal" showDropDown="false" showErrorMessage="true" showInputMessage="true" sqref="AA14:AA113" type="list">
      <formula1>INDIRECT(AH14)</formula1>
      <formula2>0</formula2>
    </dataValidation>
  </dataValidations>
  <printOptions headings="false" gridLines="false" gridLinesSet="true" horizontalCentered="true" verticalCentered="false"/>
  <pageMargins left="0.511805555555555" right="0.511805555555555" top="0.747916666666667" bottom="0.74791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1:5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554" width="54.9514170040486"/>
    <col collapsed="false" hidden="false" max="2" min="2" style="554" width="8.03238866396761"/>
    <col collapsed="false" hidden="false" max="9" min="3" style="554" width="7.81781376518219"/>
    <col collapsed="false" hidden="false" max="11" min="10" style="554" width="7.49797570850202"/>
    <col collapsed="false" hidden="false" max="13" min="12" style="554" width="7.81781376518219"/>
    <col collapsed="false" hidden="false" max="14" min="14" style="554" width="10.497975708502"/>
    <col collapsed="false" hidden="false" max="15" min="15" style="554" width="10.3886639676113"/>
    <col collapsed="false" hidden="false" max="16" min="16" style="554" width="7.81781376518219"/>
    <col collapsed="false" hidden="false" max="17" min="17" style="554" width="8.24696356275304"/>
    <col collapsed="false" hidden="false" max="18" min="18" style="554" width="11.4615384615385"/>
    <col collapsed="false" hidden="false" max="19" min="19" style="554" width="18.5303643724696"/>
    <col collapsed="false" hidden="false" max="20" min="20" style="554" width="12.5344129554656"/>
    <col collapsed="false" hidden="false" max="21" min="21" style="554" width="11.4615384615385"/>
    <col collapsed="false" hidden="false" max="22" min="22" style="554" width="33.4210526315789"/>
    <col collapsed="false" hidden="false" max="23" min="23" style="554" width="9.96356275303644"/>
    <col collapsed="false" hidden="false" max="34" min="24" style="554" width="11.4615384615385"/>
    <col collapsed="false" hidden="false" max="35" min="35" style="554" width="39.9554655870445"/>
    <col collapsed="false" hidden="false" max="38" min="36" style="554" width="11.4615384615385"/>
    <col collapsed="false" hidden="false" max="39" min="39" style="554" width="43.3846153846154"/>
    <col collapsed="false" hidden="false" max="40" min="40" style="554" width="41.668016194332"/>
    <col collapsed="false" hidden="false" max="41" min="41" style="554" width="42.0971659919028"/>
    <col collapsed="false" hidden="false" max="42" min="42" style="554" width="48.6315789473684"/>
    <col collapsed="false" hidden="false" max="43" min="43" style="554" width="43.2753036437247"/>
    <col collapsed="false" hidden="false" max="44" min="44" style="554" width="45.2024291497976"/>
    <col collapsed="false" hidden="false" max="46" min="45" style="554" width="45.8461538461538"/>
    <col collapsed="false" hidden="false" max="47" min="47" style="554" width="8.03238866396761"/>
    <col collapsed="false" hidden="false" max="49" min="48" style="554" width="9"/>
    <col collapsed="false" hidden="false" max="50" min="50" style="554" width="9.21052631578947"/>
    <col collapsed="false" hidden="false" max="53" min="51" style="554" width="9"/>
    <col collapsed="false" hidden="false" max="54" min="54" style="554" width="17.246963562753"/>
    <col collapsed="false" hidden="false" max="55" min="55" style="554" width="9"/>
    <col collapsed="false" hidden="false" max="56" min="56" style="554" width="55.5951417004049"/>
    <col collapsed="false" hidden="false" max="57" min="57" style="555" width="9.10526315789474"/>
    <col collapsed="false" hidden="false" max="58" min="58" style="554" width="8.46153846153846"/>
    <col collapsed="false" hidden="false" max="62" min="59" style="554" width="9"/>
    <col collapsed="false" hidden="false" max="64" min="63" style="554" width="26.6720647773279"/>
    <col collapsed="false" hidden="false" max="65" min="65" style="554" width="50.8825910931174"/>
    <col collapsed="false" hidden="false" max="1025" min="66" style="554" width="9"/>
  </cols>
  <sheetData>
    <row r="1" customFormat="false" ht="14.25" hidden="false" customHeight="false" outlineLevel="0" collapsed="false">
      <c r="A1" s="556" t="s">
        <v>294</v>
      </c>
      <c r="B1" s="556"/>
      <c r="C1" s="556"/>
      <c r="D1" s="556"/>
      <c r="E1" s="556"/>
      <c r="F1" s="556"/>
      <c r="G1" s="556"/>
      <c r="H1" s="556"/>
      <c r="I1" s="556"/>
      <c r="J1" s="556"/>
      <c r="K1" s="556"/>
      <c r="L1" s="556"/>
      <c r="M1" s="556"/>
      <c r="N1" s="556"/>
      <c r="O1" s="556"/>
      <c r="P1" s="556"/>
      <c r="Q1" s="557" t="s">
        <v>295</v>
      </c>
      <c r="R1" s="0"/>
      <c r="S1" s="556" t="s">
        <v>296</v>
      </c>
      <c r="T1" s="556"/>
      <c r="U1" s="0"/>
      <c r="V1" s="558" t="s">
        <v>297</v>
      </c>
      <c r="W1" s="559"/>
      <c r="X1" s="0"/>
      <c r="Y1" s="0"/>
      <c r="Z1" s="0"/>
      <c r="AA1" s="0"/>
      <c r="AB1" s="0"/>
      <c r="AC1" s="0"/>
      <c r="AD1" s="0"/>
      <c r="AE1" s="0"/>
      <c r="AF1" s="0"/>
      <c r="AG1" s="0"/>
      <c r="AH1" s="0"/>
      <c r="AI1" s="556" t="s">
        <v>298</v>
      </c>
      <c r="AJ1" s="556"/>
      <c r="AK1" s="0"/>
      <c r="AL1" s="0"/>
      <c r="AM1" s="556" t="s">
        <v>299</v>
      </c>
      <c r="AN1" s="556"/>
      <c r="AO1" s="556"/>
      <c r="AP1" s="556"/>
      <c r="AQ1" s="556"/>
      <c r="AR1" s="556"/>
      <c r="AS1" s="556"/>
      <c r="AT1" s="556"/>
      <c r="AU1" s="0"/>
      <c r="AV1" s="0"/>
      <c r="AW1" s="0"/>
      <c r="AX1" s="0"/>
      <c r="AY1" s="0"/>
      <c r="AZ1" s="0"/>
      <c r="BA1" s="0"/>
      <c r="BB1" s="0"/>
      <c r="BC1" s="0"/>
      <c r="BD1" s="0"/>
      <c r="BE1" s="554"/>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3.9" hidden="false" customHeight="true" outlineLevel="0" collapsed="false">
      <c r="A2" s="560"/>
      <c r="B2" s="560"/>
      <c r="C2" s="560"/>
      <c r="D2" s="560"/>
      <c r="E2" s="560"/>
      <c r="F2" s="560"/>
      <c r="G2" s="560"/>
      <c r="H2" s="560"/>
      <c r="I2" s="560"/>
      <c r="J2" s="560"/>
      <c r="K2" s="560"/>
      <c r="L2" s="560"/>
      <c r="M2" s="560"/>
      <c r="N2" s="560"/>
      <c r="O2" s="560"/>
      <c r="P2" s="560"/>
      <c r="Q2" s="561" t="s">
        <v>43</v>
      </c>
      <c r="R2" s="562"/>
      <c r="S2" s="563" t="s">
        <v>300</v>
      </c>
      <c r="T2" s="563"/>
      <c r="U2" s="0"/>
      <c r="V2" s="564" t="s">
        <v>301</v>
      </c>
      <c r="W2" s="565" t="s">
        <v>302</v>
      </c>
      <c r="X2" s="566" t="s">
        <v>303</v>
      </c>
      <c r="Y2" s="566"/>
      <c r="Z2" s="566"/>
      <c r="AA2" s="566"/>
      <c r="AB2" s="566"/>
      <c r="AC2" s="566"/>
      <c r="AD2" s="566"/>
      <c r="AE2" s="566"/>
      <c r="AF2" s="566"/>
      <c r="AG2" s="566"/>
      <c r="AH2" s="0"/>
      <c r="AI2" s="567" t="s">
        <v>301</v>
      </c>
      <c r="AJ2" s="568" t="s">
        <v>304</v>
      </c>
      <c r="AK2" s="0"/>
      <c r="AL2" s="0"/>
      <c r="AM2" s="569" t="s">
        <v>301</v>
      </c>
      <c r="AN2" s="570" t="s">
        <v>305</v>
      </c>
      <c r="AO2" s="570"/>
      <c r="AP2" s="570"/>
      <c r="AQ2" s="570"/>
      <c r="AR2" s="570"/>
      <c r="AS2" s="571"/>
      <c r="AT2" s="571"/>
      <c r="AU2" s="0"/>
      <c r="AV2" s="0"/>
      <c r="AW2" s="0"/>
      <c r="AX2" s="0"/>
      <c r="AY2" s="0"/>
      <c r="AZ2" s="0"/>
      <c r="BA2" s="0"/>
      <c r="BB2" s="0"/>
      <c r="BC2" s="0"/>
      <c r="BD2" s="0"/>
      <c r="BE2" s="554"/>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8.5" hidden="false" customHeight="true" outlineLevel="0" collapsed="false">
      <c r="A3" s="567" t="s">
        <v>301</v>
      </c>
      <c r="B3" s="565" t="s">
        <v>302</v>
      </c>
      <c r="C3" s="572" t="s">
        <v>306</v>
      </c>
      <c r="D3" s="572"/>
      <c r="E3" s="572"/>
      <c r="F3" s="572"/>
      <c r="G3" s="573" t="s">
        <v>307</v>
      </c>
      <c r="H3" s="573"/>
      <c r="I3" s="573"/>
      <c r="J3" s="573"/>
      <c r="K3" s="573"/>
      <c r="L3" s="573"/>
      <c r="M3" s="573"/>
      <c r="N3" s="574" t="s">
        <v>293</v>
      </c>
      <c r="O3" s="573" t="s">
        <v>308</v>
      </c>
      <c r="P3" s="560"/>
      <c r="Q3" s="575"/>
      <c r="R3" s="562"/>
      <c r="S3" s="576" t="s">
        <v>309</v>
      </c>
      <c r="T3" s="577" t="s">
        <v>310</v>
      </c>
      <c r="U3" s="0"/>
      <c r="V3" s="564"/>
      <c r="W3" s="565"/>
      <c r="X3" s="573" t="s">
        <v>306</v>
      </c>
      <c r="Y3" s="573"/>
      <c r="Z3" s="573"/>
      <c r="AA3" s="573"/>
      <c r="AB3" s="573" t="s">
        <v>307</v>
      </c>
      <c r="AC3" s="573"/>
      <c r="AD3" s="573"/>
      <c r="AE3" s="573"/>
      <c r="AF3" s="573"/>
      <c r="AG3" s="573"/>
      <c r="AH3" s="0"/>
      <c r="AI3" s="567"/>
      <c r="AJ3" s="568"/>
      <c r="AK3" s="0"/>
      <c r="AL3" s="0"/>
      <c r="AM3" s="578" t="s">
        <v>59</v>
      </c>
      <c r="AN3" s="579" t="s">
        <v>311</v>
      </c>
      <c r="AO3" s="580" t="s">
        <v>312</v>
      </c>
      <c r="AP3" s="580" t="s">
        <v>287</v>
      </c>
      <c r="AQ3" s="581" t="s">
        <v>313</v>
      </c>
      <c r="AR3" s="580" t="s">
        <v>285</v>
      </c>
      <c r="AS3" s="582"/>
      <c r="AT3" s="583"/>
      <c r="AU3" s="0"/>
      <c r="AV3" s="0"/>
      <c r="AW3" s="0"/>
      <c r="AX3" s="0"/>
      <c r="AY3" s="0"/>
      <c r="AZ3" s="0"/>
      <c r="BA3" s="0"/>
      <c r="BB3" s="0"/>
      <c r="BC3" s="0"/>
      <c r="BD3" s="0"/>
      <c r="BE3" s="554"/>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8.5" hidden="false" customHeight="true" outlineLevel="0" collapsed="false">
      <c r="A4" s="567"/>
      <c r="B4" s="565"/>
      <c r="C4" s="584" t="s">
        <v>129</v>
      </c>
      <c r="D4" s="585" t="s">
        <v>288</v>
      </c>
      <c r="E4" s="585" t="s">
        <v>290</v>
      </c>
      <c r="F4" s="585" t="s">
        <v>292</v>
      </c>
      <c r="G4" s="586" t="s">
        <v>314</v>
      </c>
      <c r="H4" s="585" t="s">
        <v>286</v>
      </c>
      <c r="I4" s="585" t="s">
        <v>315</v>
      </c>
      <c r="J4" s="585" t="s">
        <v>289</v>
      </c>
      <c r="K4" s="585" t="s">
        <v>290</v>
      </c>
      <c r="L4" s="585" t="s">
        <v>292</v>
      </c>
      <c r="M4" s="587" t="s">
        <v>293</v>
      </c>
      <c r="N4" s="574"/>
      <c r="O4" s="573"/>
      <c r="P4" s="560"/>
      <c r="Q4" s="555"/>
      <c r="R4" s="562"/>
      <c r="S4" s="588" t="s">
        <v>129</v>
      </c>
      <c r="T4" s="589" t="s">
        <v>316</v>
      </c>
      <c r="U4" s="0"/>
      <c r="V4" s="564"/>
      <c r="W4" s="565"/>
      <c r="X4" s="584" t="s">
        <v>129</v>
      </c>
      <c r="Y4" s="585" t="s">
        <v>288</v>
      </c>
      <c r="Z4" s="585" t="s">
        <v>290</v>
      </c>
      <c r="AA4" s="585" t="s">
        <v>292</v>
      </c>
      <c r="AB4" s="586" t="s">
        <v>314</v>
      </c>
      <c r="AC4" s="585" t="s">
        <v>286</v>
      </c>
      <c r="AD4" s="585" t="s">
        <v>315</v>
      </c>
      <c r="AE4" s="585" t="s">
        <v>289</v>
      </c>
      <c r="AF4" s="585" t="s">
        <v>290</v>
      </c>
      <c r="AG4" s="587" t="s">
        <v>292</v>
      </c>
      <c r="AH4" s="0"/>
      <c r="AI4" s="567"/>
      <c r="AJ4" s="568"/>
      <c r="AK4" s="0"/>
      <c r="AL4" s="0"/>
      <c r="AM4" s="590" t="s">
        <v>317</v>
      </c>
      <c r="AN4" s="579" t="s">
        <v>318</v>
      </c>
      <c r="AO4" s="591" t="s">
        <v>312</v>
      </c>
      <c r="AP4" s="591" t="s">
        <v>287</v>
      </c>
      <c r="AQ4" s="592" t="s">
        <v>313</v>
      </c>
      <c r="AR4" s="593" t="s">
        <v>285</v>
      </c>
      <c r="AS4" s="594"/>
      <c r="AT4" s="595"/>
      <c r="AU4" s="0"/>
      <c r="AV4" s="0"/>
      <c r="AW4" s="0"/>
      <c r="AX4" s="0"/>
      <c r="AY4" s="0"/>
      <c r="AZ4" s="0"/>
      <c r="BA4" s="0"/>
      <c r="BB4" s="0"/>
      <c r="BC4" s="0"/>
      <c r="BD4" s="0"/>
      <c r="BE4" s="554"/>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7" hidden="false" customHeight="true" outlineLevel="0" collapsed="false">
      <c r="A5" s="596" t="s">
        <v>59</v>
      </c>
      <c r="B5" s="597" t="s">
        <v>319</v>
      </c>
      <c r="C5" s="598" t="n">
        <v>0.245</v>
      </c>
      <c r="D5" s="599" t="n">
        <v>0.224</v>
      </c>
      <c r="E5" s="599" t="n">
        <v>0.182</v>
      </c>
      <c r="F5" s="599" t="n">
        <v>0.145</v>
      </c>
      <c r="G5" s="600" t="n">
        <v>0.27</v>
      </c>
      <c r="H5" s="600" t="n">
        <v>0.287</v>
      </c>
      <c r="I5" s="600" t="n">
        <v>0.249</v>
      </c>
      <c r="J5" s="600" t="n">
        <v>0.266</v>
      </c>
      <c r="K5" s="600" t="n">
        <v>0.207</v>
      </c>
      <c r="L5" s="600" t="n">
        <v>0.17</v>
      </c>
      <c r="M5" s="601"/>
      <c r="N5" s="602" t="s">
        <v>309</v>
      </c>
      <c r="O5" s="580" t="s">
        <v>320</v>
      </c>
      <c r="P5" s="603"/>
      <c r="Q5" s="604" t="s">
        <v>321</v>
      </c>
      <c r="R5" s="562"/>
      <c r="S5" s="605" t="s">
        <v>288</v>
      </c>
      <c r="T5" s="606"/>
      <c r="U5" s="0"/>
      <c r="V5" s="607" t="s">
        <v>59</v>
      </c>
      <c r="W5" s="597" t="s">
        <v>319</v>
      </c>
      <c r="X5" s="598" t="n">
        <f aca="false">$F$5/C5</f>
        <v>0.591836734693878</v>
      </c>
      <c r="Y5" s="598" t="n">
        <f aca="false">$F$5/D5</f>
        <v>0.647321428571429</v>
      </c>
      <c r="Z5" s="598" t="n">
        <f aca="false">$F$5/E5</f>
        <v>0.796703296703297</v>
      </c>
      <c r="AA5" s="598" t="n">
        <f aca="false">$F$5/F5</f>
        <v>1</v>
      </c>
      <c r="AB5" s="598" t="n">
        <f aca="false">$L$5/G5</f>
        <v>0.62962962962963</v>
      </c>
      <c r="AC5" s="598" t="n">
        <f aca="false">$L$5/H5</f>
        <v>0.592334494773519</v>
      </c>
      <c r="AD5" s="598" t="n">
        <f aca="false">$L$5/I5</f>
        <v>0.682730923694779</v>
      </c>
      <c r="AE5" s="598" t="n">
        <f aca="false">$L$5/J5</f>
        <v>0.639097744360902</v>
      </c>
      <c r="AF5" s="598" t="n">
        <f aca="false">$L$5/K5</f>
        <v>0.821256038647343</v>
      </c>
      <c r="AG5" s="598" t="n">
        <f aca="false">$L$5/L5</f>
        <v>1</v>
      </c>
      <c r="AH5" s="0"/>
      <c r="AI5" s="607" t="s">
        <v>59</v>
      </c>
      <c r="AJ5" s="608" t="s">
        <v>304</v>
      </c>
      <c r="AK5" s="0"/>
      <c r="AL5" s="0"/>
      <c r="AM5" s="590" t="s">
        <v>322</v>
      </c>
      <c r="AN5" s="579" t="s">
        <v>323</v>
      </c>
      <c r="AO5" s="591" t="s">
        <v>312</v>
      </c>
      <c r="AP5" s="591" t="s">
        <v>287</v>
      </c>
      <c r="AQ5" s="592" t="s">
        <v>313</v>
      </c>
      <c r="AR5" s="593" t="s">
        <v>285</v>
      </c>
      <c r="AS5" s="594"/>
      <c r="AT5" s="595"/>
      <c r="AU5" s="0"/>
      <c r="AV5" s="0"/>
      <c r="AW5" s="0"/>
      <c r="AX5" s="0"/>
      <c r="AY5" s="0"/>
      <c r="AZ5" s="0"/>
      <c r="BA5" s="0"/>
      <c r="BB5" s="0"/>
      <c r="BC5" s="0"/>
      <c r="BD5" s="0"/>
      <c r="BE5" s="554"/>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7" hidden="false" customHeight="true" outlineLevel="0" collapsed="false">
      <c r="A6" s="609" t="s">
        <v>317</v>
      </c>
      <c r="B6" s="610" t="s">
        <v>324</v>
      </c>
      <c r="C6" s="611" t="n">
        <v>0.245</v>
      </c>
      <c r="D6" s="612" t="n">
        <v>0.224</v>
      </c>
      <c r="E6" s="612" t="n">
        <v>0.182</v>
      </c>
      <c r="F6" s="612" t="n">
        <v>0.145</v>
      </c>
      <c r="G6" s="613" t="n">
        <v>0.267</v>
      </c>
      <c r="H6" s="613" t="n">
        <v>0.278</v>
      </c>
      <c r="I6" s="613" t="n">
        <v>0.246</v>
      </c>
      <c r="J6" s="613" t="n">
        <v>0.257</v>
      </c>
      <c r="K6" s="613" t="n">
        <v>0.204</v>
      </c>
      <c r="L6" s="613" t="n">
        <v>0.167</v>
      </c>
      <c r="M6" s="614"/>
      <c r="N6" s="615" t="s">
        <v>309</v>
      </c>
      <c r="O6" s="591" t="s">
        <v>320</v>
      </c>
      <c r="P6" s="603"/>
      <c r="Q6" s="561" t="s">
        <v>284</v>
      </c>
      <c r="R6" s="562"/>
      <c r="S6" s="616" t="s">
        <v>290</v>
      </c>
      <c r="T6" s="617"/>
      <c r="U6" s="0"/>
      <c r="V6" s="609" t="s">
        <v>317</v>
      </c>
      <c r="W6" s="610" t="s">
        <v>324</v>
      </c>
      <c r="X6" s="611" t="n">
        <f aca="false">$F$6/C6</f>
        <v>0.591836734693878</v>
      </c>
      <c r="Y6" s="611" t="n">
        <f aca="false">$F$6/D6</f>
        <v>0.647321428571429</v>
      </c>
      <c r="Z6" s="611" t="n">
        <f aca="false">$F$6/E6</f>
        <v>0.796703296703297</v>
      </c>
      <c r="AA6" s="611" t="n">
        <f aca="false">$F$6/F6</f>
        <v>1</v>
      </c>
      <c r="AB6" s="611" t="n">
        <f aca="false">$L$6/G6</f>
        <v>0.625468164794007</v>
      </c>
      <c r="AC6" s="611" t="n">
        <f aca="false">$L$6/H6</f>
        <v>0.600719424460432</v>
      </c>
      <c r="AD6" s="611" t="n">
        <f aca="false">$L$6/I6</f>
        <v>0.678861788617886</v>
      </c>
      <c r="AE6" s="611" t="n">
        <f aca="false">$L$6/J6</f>
        <v>0.649805447470817</v>
      </c>
      <c r="AF6" s="611" t="n">
        <f aca="false">$L$6/K6</f>
        <v>0.818627450980392</v>
      </c>
      <c r="AG6" s="611" t="n">
        <f aca="false">$L$6/L6</f>
        <v>1</v>
      </c>
      <c r="AH6" s="0"/>
      <c r="AI6" s="609" t="s">
        <v>317</v>
      </c>
      <c r="AJ6" s="618" t="s">
        <v>304</v>
      </c>
      <c r="AK6" s="0"/>
      <c r="AL6" s="0"/>
      <c r="AM6" s="590" t="s">
        <v>325</v>
      </c>
      <c r="AN6" s="579" t="s">
        <v>326</v>
      </c>
      <c r="AO6" s="591" t="s">
        <v>312</v>
      </c>
      <c r="AP6" s="591" t="s">
        <v>287</v>
      </c>
      <c r="AQ6" s="592" t="s">
        <v>313</v>
      </c>
      <c r="AR6" s="593" t="s">
        <v>285</v>
      </c>
      <c r="AS6" s="594"/>
      <c r="AT6" s="595"/>
      <c r="AU6" s="0"/>
      <c r="AV6" s="0"/>
      <c r="AW6" s="0"/>
      <c r="AX6" s="0"/>
      <c r="AY6" s="0"/>
      <c r="AZ6" s="0"/>
      <c r="BA6" s="0"/>
      <c r="BB6" s="0"/>
      <c r="BC6" s="0"/>
      <c r="BD6" s="0"/>
      <c r="BE6" s="554"/>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27" hidden="false" customHeight="true" outlineLevel="0" collapsed="false">
      <c r="A7" s="609" t="s">
        <v>322</v>
      </c>
      <c r="B7" s="610" t="s">
        <v>327</v>
      </c>
      <c r="C7" s="611" t="n">
        <v>0.245</v>
      </c>
      <c r="D7" s="612" t="n">
        <v>0.224</v>
      </c>
      <c r="E7" s="612" t="n">
        <v>0.182</v>
      </c>
      <c r="F7" s="612" t="n">
        <v>0.145</v>
      </c>
      <c r="G7" s="613" t="n">
        <v>0.267</v>
      </c>
      <c r="H7" s="613" t="n">
        <v>0.278</v>
      </c>
      <c r="I7" s="613" t="n">
        <v>0.246</v>
      </c>
      <c r="J7" s="613" t="n">
        <v>0.257</v>
      </c>
      <c r="K7" s="613" t="n">
        <v>0.204</v>
      </c>
      <c r="L7" s="613" t="n">
        <v>0.167</v>
      </c>
      <c r="M7" s="614"/>
      <c r="N7" s="615" t="s">
        <v>309</v>
      </c>
      <c r="O7" s="591" t="s">
        <v>320</v>
      </c>
      <c r="P7" s="603"/>
      <c r="Q7" s="575"/>
      <c r="R7" s="562"/>
      <c r="S7" s="619" t="s">
        <v>292</v>
      </c>
      <c r="T7" s="620"/>
      <c r="U7" s="0"/>
      <c r="V7" s="609" t="s">
        <v>322</v>
      </c>
      <c r="W7" s="610" t="s">
        <v>327</v>
      </c>
      <c r="X7" s="611" t="n">
        <f aca="false">$F$7/C7</f>
        <v>0.591836734693878</v>
      </c>
      <c r="Y7" s="611" t="n">
        <f aca="false">$F$7/D7</f>
        <v>0.647321428571429</v>
      </c>
      <c r="Z7" s="611" t="n">
        <f aca="false">$F$7/E7</f>
        <v>0.796703296703297</v>
      </c>
      <c r="AA7" s="611" t="n">
        <f aca="false">$F$7/F7</f>
        <v>1</v>
      </c>
      <c r="AB7" s="611" t="n">
        <f aca="false">$L$7/G7</f>
        <v>0.625468164794007</v>
      </c>
      <c r="AC7" s="611" t="n">
        <f aca="false">$L$7/H7</f>
        <v>0.600719424460432</v>
      </c>
      <c r="AD7" s="611" t="n">
        <f aca="false">$L$7/I7</f>
        <v>0.678861788617886</v>
      </c>
      <c r="AE7" s="611" t="n">
        <f aca="false">$L$7/J7</f>
        <v>0.649805447470817</v>
      </c>
      <c r="AF7" s="611" t="n">
        <f aca="false">$L$7/K7</f>
        <v>0.818627450980392</v>
      </c>
      <c r="AG7" s="611" t="n">
        <f aca="false">$L$7/L7</f>
        <v>1</v>
      </c>
      <c r="AH7" s="0"/>
      <c r="AI7" s="609" t="s">
        <v>322</v>
      </c>
      <c r="AJ7" s="618" t="s">
        <v>304</v>
      </c>
      <c r="AK7" s="0"/>
      <c r="AL7" s="0"/>
      <c r="AM7" s="590" t="s">
        <v>328</v>
      </c>
      <c r="AN7" s="579" t="s">
        <v>329</v>
      </c>
      <c r="AO7" s="591" t="s">
        <v>312</v>
      </c>
      <c r="AP7" s="591" t="s">
        <v>287</v>
      </c>
      <c r="AQ7" s="592" t="s">
        <v>313</v>
      </c>
      <c r="AR7" s="593" t="s">
        <v>285</v>
      </c>
      <c r="AS7" s="594"/>
      <c r="AT7" s="595"/>
      <c r="AU7" s="0"/>
      <c r="AV7" s="0"/>
      <c r="AW7" s="0"/>
      <c r="AX7" s="0"/>
      <c r="AY7" s="0"/>
      <c r="AZ7" s="0"/>
      <c r="BA7" s="0"/>
      <c r="BB7" s="0"/>
      <c r="BC7" s="0"/>
      <c r="BD7" s="0"/>
      <c r="BE7" s="554"/>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7" hidden="false" customHeight="true" outlineLevel="0" collapsed="false">
      <c r="A8" s="609" t="s">
        <v>325</v>
      </c>
      <c r="B8" s="610" t="s">
        <v>330</v>
      </c>
      <c r="C8" s="611" t="n">
        <v>0.1</v>
      </c>
      <c r="D8" s="612" t="n">
        <v>0.094</v>
      </c>
      <c r="E8" s="612" t="n">
        <v>0.079</v>
      </c>
      <c r="F8" s="612" t="n">
        <v>0.063</v>
      </c>
      <c r="G8" s="613" t="n">
        <v>0.122</v>
      </c>
      <c r="H8" s="613" t="n">
        <v>0.133</v>
      </c>
      <c r="I8" s="613" t="n">
        <v>0.116</v>
      </c>
      <c r="J8" s="613" t="n">
        <v>0.127</v>
      </c>
      <c r="K8" s="613" t="n">
        <v>0.101</v>
      </c>
      <c r="L8" s="613" t="n">
        <v>0.085</v>
      </c>
      <c r="M8" s="614"/>
      <c r="N8" s="615" t="s">
        <v>309</v>
      </c>
      <c r="O8" s="591" t="s">
        <v>320</v>
      </c>
      <c r="P8" s="603"/>
      <c r="Q8" s="562"/>
      <c r="R8" s="562"/>
      <c r="S8" s="0"/>
      <c r="T8" s="0"/>
      <c r="U8" s="0"/>
      <c r="V8" s="609" t="s">
        <v>325</v>
      </c>
      <c r="W8" s="610" t="s">
        <v>330</v>
      </c>
      <c r="X8" s="611" t="n">
        <f aca="false">$F$8/C8</f>
        <v>0.63</v>
      </c>
      <c r="Y8" s="611" t="n">
        <f aca="false">$F$8/D8</f>
        <v>0.670212765957447</v>
      </c>
      <c r="Z8" s="611" t="n">
        <f aca="false">$F$8/E8</f>
        <v>0.79746835443038</v>
      </c>
      <c r="AA8" s="611" t="n">
        <f aca="false">$F$8/F8</f>
        <v>1</v>
      </c>
      <c r="AB8" s="611" t="n">
        <f aca="false">$L$8/G8</f>
        <v>0.69672131147541</v>
      </c>
      <c r="AC8" s="611" t="n">
        <f aca="false">$L$8/H8</f>
        <v>0.639097744360902</v>
      </c>
      <c r="AD8" s="611" t="n">
        <f aca="false">$L$8/I8</f>
        <v>0.732758620689655</v>
      </c>
      <c r="AE8" s="611" t="n">
        <f aca="false">$L$8/J8</f>
        <v>0.669291338582677</v>
      </c>
      <c r="AF8" s="611" t="n">
        <f aca="false">$L$8/K8</f>
        <v>0.841584158415841</v>
      </c>
      <c r="AG8" s="611" t="n">
        <f aca="false">$L$8/L8</f>
        <v>1</v>
      </c>
      <c r="AH8" s="0"/>
      <c r="AI8" s="609" t="s">
        <v>325</v>
      </c>
      <c r="AJ8" s="618" t="s">
        <v>304</v>
      </c>
      <c r="AK8" s="0"/>
      <c r="AL8" s="0"/>
      <c r="AM8" s="590" t="s">
        <v>331</v>
      </c>
      <c r="AN8" s="579" t="s">
        <v>332</v>
      </c>
      <c r="AO8" s="591" t="s">
        <v>312</v>
      </c>
      <c r="AP8" s="591" t="s">
        <v>287</v>
      </c>
      <c r="AQ8" s="592" t="s">
        <v>313</v>
      </c>
      <c r="AR8" s="593" t="s">
        <v>285</v>
      </c>
      <c r="AS8" s="594"/>
      <c r="AT8" s="595"/>
      <c r="AU8" s="0"/>
      <c r="AV8" s="0"/>
      <c r="AW8" s="0"/>
      <c r="AX8" s="0"/>
      <c r="AY8" s="0"/>
      <c r="AZ8" s="0"/>
      <c r="BA8" s="0"/>
      <c r="BB8" s="0"/>
      <c r="BC8" s="0"/>
      <c r="BD8" s="0"/>
      <c r="BE8" s="554"/>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7" hidden="false" customHeight="true" outlineLevel="0" collapsed="false">
      <c r="A9" s="609" t="s">
        <v>328</v>
      </c>
      <c r="B9" s="610" t="s">
        <v>333</v>
      </c>
      <c r="C9" s="611" t="n">
        <v>0.1</v>
      </c>
      <c r="D9" s="612" t="n">
        <v>0.094</v>
      </c>
      <c r="E9" s="612" t="n">
        <v>0.079</v>
      </c>
      <c r="F9" s="612" t="n">
        <v>0.063</v>
      </c>
      <c r="G9" s="613" t="n">
        <v>0.122</v>
      </c>
      <c r="H9" s="613" t="n">
        <v>0.133</v>
      </c>
      <c r="I9" s="613" t="n">
        <v>0.116</v>
      </c>
      <c r="J9" s="613" t="n">
        <v>0.127</v>
      </c>
      <c r="K9" s="613" t="n">
        <v>0.101</v>
      </c>
      <c r="L9" s="613" t="n">
        <v>0.085</v>
      </c>
      <c r="M9" s="614"/>
      <c r="N9" s="615" t="s">
        <v>309</v>
      </c>
      <c r="O9" s="591" t="s">
        <v>334</v>
      </c>
      <c r="P9" s="603"/>
      <c r="Q9" s="562"/>
      <c r="R9" s="562"/>
      <c r="S9" s="563" t="s">
        <v>335</v>
      </c>
      <c r="T9" s="563"/>
      <c r="U9" s="0"/>
      <c r="V9" s="609" t="s">
        <v>328</v>
      </c>
      <c r="W9" s="610" t="s">
        <v>333</v>
      </c>
      <c r="X9" s="611" t="n">
        <f aca="false">$F$9/C9</f>
        <v>0.63</v>
      </c>
      <c r="Y9" s="611" t="n">
        <f aca="false">$F$9/D9</f>
        <v>0.670212765957447</v>
      </c>
      <c r="Z9" s="611" t="n">
        <f aca="false">$F$9/E9</f>
        <v>0.79746835443038</v>
      </c>
      <c r="AA9" s="611" t="n">
        <f aca="false">$F$9/F9</f>
        <v>1</v>
      </c>
      <c r="AB9" s="611" t="n">
        <f aca="false">$L$9/G9</f>
        <v>0.69672131147541</v>
      </c>
      <c r="AC9" s="611" t="n">
        <f aca="false">$L$9/H9</f>
        <v>0.639097744360902</v>
      </c>
      <c r="AD9" s="611" t="n">
        <f aca="false">$L$9/I9</f>
        <v>0.732758620689655</v>
      </c>
      <c r="AE9" s="611" t="n">
        <f aca="false">$L$9/J9</f>
        <v>0.669291338582677</v>
      </c>
      <c r="AF9" s="611" t="n">
        <f aca="false">$L$9/K9</f>
        <v>0.841584158415841</v>
      </c>
      <c r="AG9" s="611" t="n">
        <f aca="false">$L$9/L9</f>
        <v>1</v>
      </c>
      <c r="AH9" s="0"/>
      <c r="AI9" s="609" t="s">
        <v>328</v>
      </c>
      <c r="AJ9" s="618" t="s">
        <v>316</v>
      </c>
      <c r="AK9" s="0"/>
      <c r="AL9" s="0"/>
      <c r="AM9" s="590" t="s">
        <v>63</v>
      </c>
      <c r="AN9" s="579" t="s">
        <v>336</v>
      </c>
      <c r="AO9" s="591" t="s">
        <v>312</v>
      </c>
      <c r="AP9" s="591" t="s">
        <v>287</v>
      </c>
      <c r="AQ9" s="592" t="s">
        <v>313</v>
      </c>
      <c r="AR9" s="593" t="s">
        <v>285</v>
      </c>
      <c r="AS9" s="594"/>
      <c r="AT9" s="595"/>
      <c r="AU9" s="0"/>
      <c r="AV9" s="0"/>
      <c r="AW9" s="0"/>
      <c r="AX9" s="0"/>
      <c r="AY9" s="0"/>
      <c r="AZ9" s="0"/>
      <c r="BA9" s="0"/>
      <c r="BB9" s="0"/>
      <c r="BC9" s="0"/>
      <c r="BD9" s="0"/>
      <c r="BE9" s="554"/>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7" hidden="false" customHeight="true" outlineLevel="0" collapsed="false">
      <c r="A10" s="609" t="s">
        <v>331</v>
      </c>
      <c r="B10" s="610" t="s">
        <v>337</v>
      </c>
      <c r="C10" s="611" t="n">
        <v>0.092</v>
      </c>
      <c r="D10" s="612" t="n">
        <v>0.09</v>
      </c>
      <c r="E10" s="612" t="n">
        <v>0.08</v>
      </c>
      <c r="F10" s="612" t="n">
        <v>0.064</v>
      </c>
      <c r="G10" s="613" t="n">
        <v>0.111</v>
      </c>
      <c r="H10" s="613" t="n">
        <v>0.12</v>
      </c>
      <c r="I10" s="613" t="n">
        <v>0.109</v>
      </c>
      <c r="J10" s="613" t="n">
        <v>0.118</v>
      </c>
      <c r="K10" s="613" t="n">
        <v>0.099</v>
      </c>
      <c r="L10" s="613" t="n">
        <v>0.083</v>
      </c>
      <c r="M10" s="614"/>
      <c r="N10" s="615" t="s">
        <v>309</v>
      </c>
      <c r="O10" s="591" t="s">
        <v>320</v>
      </c>
      <c r="P10" s="603"/>
      <c r="Q10" s="562"/>
      <c r="R10" s="562"/>
      <c r="S10" s="576" t="s">
        <v>309</v>
      </c>
      <c r="T10" s="577" t="s">
        <v>310</v>
      </c>
      <c r="U10" s="0"/>
      <c r="V10" s="609" t="s">
        <v>331</v>
      </c>
      <c r="W10" s="610" t="s">
        <v>337</v>
      </c>
      <c r="X10" s="611" t="n">
        <f aca="false">$F$10/C10</f>
        <v>0.695652173913043</v>
      </c>
      <c r="Y10" s="611" t="n">
        <f aca="false">$F$10/D10</f>
        <v>0.711111111111111</v>
      </c>
      <c r="Z10" s="611" t="n">
        <f aca="false">$F$10/E10</f>
        <v>0.8</v>
      </c>
      <c r="AA10" s="611" t="n">
        <f aca="false">$F$10/F10</f>
        <v>1</v>
      </c>
      <c r="AB10" s="611" t="n">
        <f aca="false">$L$10/G10</f>
        <v>0.747747747747748</v>
      </c>
      <c r="AC10" s="611" t="n">
        <f aca="false">$L$10/H10</f>
        <v>0.691666666666667</v>
      </c>
      <c r="AD10" s="611" t="n">
        <f aca="false">$L$10/I10</f>
        <v>0.761467889908257</v>
      </c>
      <c r="AE10" s="611" t="n">
        <f aca="false">$L$10/J10</f>
        <v>0.703389830508475</v>
      </c>
      <c r="AF10" s="611" t="n">
        <f aca="false">$L$10/K10</f>
        <v>0.838383838383838</v>
      </c>
      <c r="AG10" s="611" t="n">
        <f aca="false">$L$10/L10</f>
        <v>1</v>
      </c>
      <c r="AH10" s="0"/>
      <c r="AI10" s="609" t="s">
        <v>331</v>
      </c>
      <c r="AJ10" s="618" t="s">
        <v>304</v>
      </c>
      <c r="AK10" s="0"/>
      <c r="AL10" s="0"/>
      <c r="AM10" s="590" t="s">
        <v>338</v>
      </c>
      <c r="AN10" s="579" t="s">
        <v>339</v>
      </c>
      <c r="AO10" s="591" t="s">
        <v>312</v>
      </c>
      <c r="AP10" s="591" t="s">
        <v>287</v>
      </c>
      <c r="AQ10" s="592" t="s">
        <v>313</v>
      </c>
      <c r="AR10" s="593" t="s">
        <v>285</v>
      </c>
      <c r="AS10" s="594"/>
      <c r="AT10" s="595"/>
      <c r="AU10" s="0"/>
      <c r="AV10" s="0"/>
      <c r="AW10" s="0"/>
      <c r="AX10" s="0"/>
      <c r="AY10" s="0"/>
      <c r="AZ10" s="0"/>
      <c r="BA10" s="0"/>
      <c r="BB10" s="0"/>
      <c r="BC10" s="0"/>
      <c r="BD10" s="0"/>
      <c r="BE10" s="554"/>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7" hidden="false" customHeight="true" outlineLevel="0" collapsed="false">
      <c r="A11" s="609" t="s">
        <v>63</v>
      </c>
      <c r="B11" s="610" t="s">
        <v>340</v>
      </c>
      <c r="C11" s="611" t="n">
        <v>0.092</v>
      </c>
      <c r="D11" s="612" t="n">
        <v>0.09</v>
      </c>
      <c r="E11" s="612" t="n">
        <v>0.08</v>
      </c>
      <c r="F11" s="612" t="n">
        <v>0.064</v>
      </c>
      <c r="G11" s="613" t="n">
        <v>0.117</v>
      </c>
      <c r="H11" s="613" t="n">
        <v>0.127</v>
      </c>
      <c r="I11" s="613" t="n">
        <v>0.115</v>
      </c>
      <c r="J11" s="613" t="n">
        <v>0.125</v>
      </c>
      <c r="K11" s="613" t="n">
        <v>0.105</v>
      </c>
      <c r="L11" s="613" t="n">
        <v>0.089</v>
      </c>
      <c r="M11" s="614"/>
      <c r="N11" s="615" t="s">
        <v>309</v>
      </c>
      <c r="O11" s="591" t="s">
        <v>320</v>
      </c>
      <c r="P11" s="603"/>
      <c r="Q11" s="562"/>
      <c r="R11" s="562"/>
      <c r="S11" s="588" t="s">
        <v>314</v>
      </c>
      <c r="T11" s="589" t="s">
        <v>293</v>
      </c>
      <c r="U11" s="0"/>
      <c r="V11" s="609" t="s">
        <v>63</v>
      </c>
      <c r="W11" s="610" t="s">
        <v>340</v>
      </c>
      <c r="X11" s="611" t="n">
        <f aca="false">$F$11/C11</f>
        <v>0.695652173913043</v>
      </c>
      <c r="Y11" s="611" t="n">
        <f aca="false">$F$11/D11</f>
        <v>0.711111111111111</v>
      </c>
      <c r="Z11" s="611" t="n">
        <f aca="false">$F$11/E11</f>
        <v>0.8</v>
      </c>
      <c r="AA11" s="611" t="n">
        <f aca="false">$F$11/F11</f>
        <v>1</v>
      </c>
      <c r="AB11" s="611" t="n">
        <f aca="false">$L$11/G11</f>
        <v>0.760683760683761</v>
      </c>
      <c r="AC11" s="611" t="n">
        <f aca="false">$L$11/H11</f>
        <v>0.700787401574803</v>
      </c>
      <c r="AD11" s="611" t="n">
        <f aca="false">$L$11/I11</f>
        <v>0.773913043478261</v>
      </c>
      <c r="AE11" s="611" t="n">
        <f aca="false">$L$11/J11</f>
        <v>0.712</v>
      </c>
      <c r="AF11" s="611" t="n">
        <f aca="false">$L$11/K11</f>
        <v>0.847619047619048</v>
      </c>
      <c r="AG11" s="611" t="n">
        <f aca="false">$L$11/L11</f>
        <v>1</v>
      </c>
      <c r="AH11" s="0"/>
      <c r="AI11" s="609" t="s">
        <v>63</v>
      </c>
      <c r="AJ11" s="618" t="s">
        <v>304</v>
      </c>
      <c r="AK11" s="0"/>
      <c r="AL11" s="0"/>
      <c r="AM11" s="590" t="s">
        <v>341</v>
      </c>
      <c r="AN11" s="579" t="s">
        <v>342</v>
      </c>
      <c r="AO11" s="591" t="s">
        <v>312</v>
      </c>
      <c r="AP11" s="591" t="s">
        <v>287</v>
      </c>
      <c r="AQ11" s="592" t="s">
        <v>313</v>
      </c>
      <c r="AR11" s="593" t="s">
        <v>285</v>
      </c>
      <c r="AS11" s="594"/>
      <c r="AT11" s="595"/>
      <c r="AU11" s="0"/>
      <c r="AV11" s="0"/>
      <c r="AW11" s="0"/>
      <c r="AX11" s="0"/>
      <c r="AY11" s="0"/>
      <c r="AZ11" s="0"/>
      <c r="BA11" s="0"/>
      <c r="BB11" s="0"/>
      <c r="BC11" s="0"/>
      <c r="BD11" s="0"/>
      <c r="BE11" s="554"/>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7" hidden="false" customHeight="true" outlineLevel="0" collapsed="false">
      <c r="A12" s="609" t="s">
        <v>338</v>
      </c>
      <c r="B12" s="610" t="s">
        <v>343</v>
      </c>
      <c r="C12" s="611" t="n">
        <v>0.086</v>
      </c>
      <c r="D12" s="612" t="n">
        <v>0.083</v>
      </c>
      <c r="E12" s="612" t="n">
        <v>0.066</v>
      </c>
      <c r="F12" s="612" t="n">
        <v>0.053</v>
      </c>
      <c r="G12" s="613" t="n">
        <v>0.103</v>
      </c>
      <c r="H12" s="613" t="n">
        <v>0.111</v>
      </c>
      <c r="I12" s="613" t="n">
        <v>0.1</v>
      </c>
      <c r="J12" s="613" t="n">
        <v>0.108</v>
      </c>
      <c r="K12" s="613" t="n">
        <v>0.083</v>
      </c>
      <c r="L12" s="613" t="n">
        <v>0.07</v>
      </c>
      <c r="M12" s="614"/>
      <c r="N12" s="615" t="s">
        <v>309</v>
      </c>
      <c r="O12" s="591" t="s">
        <v>320</v>
      </c>
      <c r="P12" s="603"/>
      <c r="Q12" s="562"/>
      <c r="R12" s="562"/>
      <c r="S12" s="616" t="s">
        <v>286</v>
      </c>
      <c r="T12" s="617"/>
      <c r="U12" s="0"/>
      <c r="V12" s="609" t="s">
        <v>338</v>
      </c>
      <c r="W12" s="610" t="s">
        <v>343</v>
      </c>
      <c r="X12" s="611" t="n">
        <f aca="false">$F$12/C12</f>
        <v>0.616279069767442</v>
      </c>
      <c r="Y12" s="611" t="n">
        <f aca="false">$F$12/D12</f>
        <v>0.63855421686747</v>
      </c>
      <c r="Z12" s="611" t="n">
        <f aca="false">$F$12/E12</f>
        <v>0.803030303030303</v>
      </c>
      <c r="AA12" s="611" t="n">
        <f aca="false">$F$12/F12</f>
        <v>1</v>
      </c>
      <c r="AB12" s="611" t="n">
        <f aca="false">$L$12/G12</f>
        <v>0.679611650485437</v>
      </c>
      <c r="AC12" s="611" t="n">
        <f aca="false">$L$12/H12</f>
        <v>0.630630630630631</v>
      </c>
      <c r="AD12" s="611" t="n">
        <f aca="false">$L$12/I12</f>
        <v>0.7</v>
      </c>
      <c r="AE12" s="611" t="n">
        <f aca="false">$L$12/J12</f>
        <v>0.648148148148148</v>
      </c>
      <c r="AF12" s="611" t="n">
        <f aca="false">$L$12/K12</f>
        <v>0.843373493975904</v>
      </c>
      <c r="AG12" s="611" t="n">
        <f aca="false">$L$12/L12</f>
        <v>1</v>
      </c>
      <c r="AH12" s="0"/>
      <c r="AI12" s="609" t="s">
        <v>338</v>
      </c>
      <c r="AJ12" s="618" t="s">
        <v>304</v>
      </c>
      <c r="AK12" s="0"/>
      <c r="AL12" s="0"/>
      <c r="AM12" s="590" t="s">
        <v>344</v>
      </c>
      <c r="AN12" s="579" t="s">
        <v>345</v>
      </c>
      <c r="AO12" s="591" t="s">
        <v>346</v>
      </c>
      <c r="AP12" s="591" t="s">
        <v>291</v>
      </c>
      <c r="AQ12" s="592" t="s">
        <v>313</v>
      </c>
      <c r="AR12" s="593" t="s">
        <v>285</v>
      </c>
      <c r="AS12" s="594"/>
      <c r="AT12" s="595"/>
      <c r="AU12" s="0"/>
      <c r="AV12" s="0"/>
      <c r="AW12" s="0"/>
      <c r="AX12" s="0"/>
      <c r="AY12" s="0"/>
      <c r="AZ12" s="0"/>
      <c r="BA12" s="0"/>
      <c r="BB12" s="0"/>
      <c r="BC12" s="0"/>
      <c r="BD12" s="0"/>
      <c r="BE12" s="554"/>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7" hidden="false" customHeight="true" outlineLevel="0" collapsed="false">
      <c r="A13" s="609" t="s">
        <v>341</v>
      </c>
      <c r="B13" s="610" t="s">
        <v>347</v>
      </c>
      <c r="C13" s="611" t="n">
        <v>0.086</v>
      </c>
      <c r="D13" s="612" t="n">
        <v>0.083</v>
      </c>
      <c r="E13" s="612" t="n">
        <v>0.066</v>
      </c>
      <c r="F13" s="612" t="n">
        <v>0.053</v>
      </c>
      <c r="G13" s="613" t="n">
        <v>0.103</v>
      </c>
      <c r="H13" s="613" t="n">
        <v>0.111</v>
      </c>
      <c r="I13" s="613" t="n">
        <v>0.1</v>
      </c>
      <c r="J13" s="613" t="n">
        <v>0.108</v>
      </c>
      <c r="K13" s="613" t="n">
        <v>0.083</v>
      </c>
      <c r="L13" s="613" t="n">
        <v>0.07</v>
      </c>
      <c r="M13" s="614"/>
      <c r="N13" s="615" t="s">
        <v>309</v>
      </c>
      <c r="O13" s="591" t="s">
        <v>334</v>
      </c>
      <c r="P13" s="603"/>
      <c r="Q13" s="562"/>
      <c r="R13" s="562"/>
      <c r="S13" s="605" t="s">
        <v>315</v>
      </c>
      <c r="T13" s="606"/>
      <c r="U13" s="0"/>
      <c r="V13" s="609" t="s">
        <v>341</v>
      </c>
      <c r="W13" s="610" t="s">
        <v>347</v>
      </c>
      <c r="X13" s="611" t="n">
        <f aca="false">$F$13/C13</f>
        <v>0.616279069767442</v>
      </c>
      <c r="Y13" s="611" t="n">
        <f aca="false">$F$13/D13</f>
        <v>0.63855421686747</v>
      </c>
      <c r="Z13" s="611" t="n">
        <f aca="false">$F$13/E13</f>
        <v>0.803030303030303</v>
      </c>
      <c r="AA13" s="611" t="n">
        <f aca="false">$F$13/F13</f>
        <v>1</v>
      </c>
      <c r="AB13" s="611" t="n">
        <f aca="false">$L$13/G13</f>
        <v>0.679611650485437</v>
      </c>
      <c r="AC13" s="611" t="n">
        <f aca="false">$L$13/H13</f>
        <v>0.630630630630631</v>
      </c>
      <c r="AD13" s="611" t="n">
        <f aca="false">$L$13/I13</f>
        <v>0.7</v>
      </c>
      <c r="AE13" s="611" t="n">
        <f aca="false">$L$13/J13</f>
        <v>0.648148148148148</v>
      </c>
      <c r="AF13" s="611" t="n">
        <f aca="false">$L$13/K13</f>
        <v>0.843373493975904</v>
      </c>
      <c r="AG13" s="611" t="n">
        <f aca="false">$L$13/L13</f>
        <v>1</v>
      </c>
      <c r="AH13" s="0"/>
      <c r="AI13" s="609" t="s">
        <v>341</v>
      </c>
      <c r="AJ13" s="618" t="s">
        <v>316</v>
      </c>
      <c r="AK13" s="0"/>
      <c r="AL13" s="0"/>
      <c r="AM13" s="590" t="s">
        <v>348</v>
      </c>
      <c r="AN13" s="579" t="s">
        <v>349</v>
      </c>
      <c r="AO13" s="591" t="s">
        <v>346</v>
      </c>
      <c r="AP13" s="591" t="s">
        <v>291</v>
      </c>
      <c r="AQ13" s="592" t="s">
        <v>313</v>
      </c>
      <c r="AR13" s="593" t="s">
        <v>285</v>
      </c>
      <c r="AS13" s="594"/>
      <c r="AT13" s="595"/>
      <c r="AU13" s="0"/>
      <c r="AV13" s="0"/>
      <c r="AW13" s="0"/>
      <c r="AX13" s="0"/>
      <c r="AY13" s="0"/>
      <c r="AZ13" s="0"/>
      <c r="BA13" s="0"/>
      <c r="BB13" s="0"/>
      <c r="BC13" s="0"/>
      <c r="BD13" s="0"/>
      <c r="BE13" s="554"/>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7" hidden="false" customHeight="true" outlineLevel="0" collapsed="false">
      <c r="A14" s="609" t="s">
        <v>344</v>
      </c>
      <c r="B14" s="610" t="s">
        <v>350</v>
      </c>
      <c r="C14" s="611" t="n">
        <v>0.128</v>
      </c>
      <c r="D14" s="612" t="n">
        <v>0.122</v>
      </c>
      <c r="E14" s="612" t="n">
        <v>0.11</v>
      </c>
      <c r="F14" s="612" t="n">
        <v>0.088</v>
      </c>
      <c r="G14" s="621" t="n">
        <v>0.148</v>
      </c>
      <c r="H14" s="621" t="n">
        <v>0.159</v>
      </c>
      <c r="I14" s="621" t="n">
        <v>0.142</v>
      </c>
      <c r="J14" s="621" t="n">
        <v>0.153</v>
      </c>
      <c r="K14" s="621" t="n">
        <v>0.13</v>
      </c>
      <c r="L14" s="621" t="n">
        <v>0.108</v>
      </c>
      <c r="M14" s="622"/>
      <c r="N14" s="615" t="s">
        <v>309</v>
      </c>
      <c r="O14" s="591" t="s">
        <v>320</v>
      </c>
      <c r="P14" s="603"/>
      <c r="Q14" s="562"/>
      <c r="R14" s="562"/>
      <c r="S14" s="616" t="s">
        <v>289</v>
      </c>
      <c r="T14" s="617"/>
      <c r="U14" s="0"/>
      <c r="V14" s="609" t="s">
        <v>344</v>
      </c>
      <c r="W14" s="610" t="s">
        <v>350</v>
      </c>
      <c r="X14" s="611" t="n">
        <f aca="false">$F$14/C14</f>
        <v>0.6875</v>
      </c>
      <c r="Y14" s="611" t="n">
        <f aca="false">$F$14/D14</f>
        <v>0.721311475409836</v>
      </c>
      <c r="Z14" s="611" t="n">
        <f aca="false">$F$14/E14</f>
        <v>0.8</v>
      </c>
      <c r="AA14" s="611" t="n">
        <f aca="false">$F$14/F14</f>
        <v>1</v>
      </c>
      <c r="AB14" s="611" t="n">
        <f aca="false">$L$14/G14</f>
        <v>0.72972972972973</v>
      </c>
      <c r="AC14" s="611" t="n">
        <f aca="false">$L$14/H14</f>
        <v>0.679245283018868</v>
      </c>
      <c r="AD14" s="611" t="n">
        <f aca="false">$L$14/I14</f>
        <v>0.76056338028169</v>
      </c>
      <c r="AE14" s="611" t="n">
        <f aca="false">$L$14/J14</f>
        <v>0.705882352941176</v>
      </c>
      <c r="AF14" s="611" t="n">
        <f aca="false">$L$14/K14</f>
        <v>0.830769230769231</v>
      </c>
      <c r="AG14" s="611" t="n">
        <f aca="false">$L$14/L14</f>
        <v>1</v>
      </c>
      <c r="AH14" s="0"/>
      <c r="AI14" s="609" t="s">
        <v>344</v>
      </c>
      <c r="AJ14" s="618" t="s">
        <v>304</v>
      </c>
      <c r="AK14" s="0"/>
      <c r="AL14" s="0"/>
      <c r="AM14" s="590" t="s">
        <v>351</v>
      </c>
      <c r="AN14" s="579" t="s">
        <v>352</v>
      </c>
      <c r="AO14" s="591" t="s">
        <v>346</v>
      </c>
      <c r="AP14" s="591" t="s">
        <v>291</v>
      </c>
      <c r="AQ14" s="592" t="s">
        <v>313</v>
      </c>
      <c r="AR14" s="593" t="s">
        <v>285</v>
      </c>
      <c r="AS14" s="594"/>
      <c r="AT14" s="595"/>
      <c r="AU14" s="0"/>
      <c r="AV14" s="0"/>
      <c r="AW14" s="0"/>
      <c r="AX14" s="0"/>
      <c r="AY14" s="0"/>
      <c r="AZ14" s="0"/>
      <c r="BA14" s="0"/>
      <c r="BB14" s="0"/>
      <c r="BC14" s="0"/>
      <c r="BD14" s="0"/>
      <c r="BE14" s="554"/>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27" hidden="false" customHeight="true" outlineLevel="0" collapsed="false">
      <c r="A15" s="609" t="s">
        <v>348</v>
      </c>
      <c r="B15" s="610" t="s">
        <v>353</v>
      </c>
      <c r="C15" s="611" t="n">
        <v>0.128</v>
      </c>
      <c r="D15" s="612" t="n">
        <v>0.122</v>
      </c>
      <c r="E15" s="612" t="n">
        <v>0.11</v>
      </c>
      <c r="F15" s="612" t="n">
        <v>0.088</v>
      </c>
      <c r="G15" s="621" t="n">
        <v>0.148</v>
      </c>
      <c r="H15" s="621" t="n">
        <v>0.159</v>
      </c>
      <c r="I15" s="621" t="n">
        <v>0.142</v>
      </c>
      <c r="J15" s="621" t="n">
        <v>0.153</v>
      </c>
      <c r="K15" s="621" t="n">
        <v>0.13</v>
      </c>
      <c r="L15" s="621" t="n">
        <v>0.108</v>
      </c>
      <c r="M15" s="622"/>
      <c r="N15" s="615" t="s">
        <v>309</v>
      </c>
      <c r="O15" s="591" t="s">
        <v>354</v>
      </c>
      <c r="P15" s="603"/>
      <c r="Q15" s="562"/>
      <c r="R15" s="562"/>
      <c r="S15" s="616" t="s">
        <v>290</v>
      </c>
      <c r="T15" s="617"/>
      <c r="U15" s="0"/>
      <c r="V15" s="609" t="s">
        <v>348</v>
      </c>
      <c r="W15" s="610" t="s">
        <v>353</v>
      </c>
      <c r="X15" s="611" t="n">
        <f aca="false">$F$15/C15</f>
        <v>0.6875</v>
      </c>
      <c r="Y15" s="611" t="n">
        <f aca="false">$F$15/D15</f>
        <v>0.721311475409836</v>
      </c>
      <c r="Z15" s="611" t="n">
        <f aca="false">$F$15/E15</f>
        <v>0.8</v>
      </c>
      <c r="AA15" s="611" t="n">
        <f aca="false">$F$15/F15</f>
        <v>1</v>
      </c>
      <c r="AB15" s="611" t="n">
        <f aca="false">$L$15/G15</f>
        <v>0.72972972972973</v>
      </c>
      <c r="AC15" s="611" t="n">
        <f aca="false">$L$15/H15</f>
        <v>0.679245283018868</v>
      </c>
      <c r="AD15" s="611" t="n">
        <f aca="false">$L$15/I15</f>
        <v>0.76056338028169</v>
      </c>
      <c r="AE15" s="611" t="n">
        <f aca="false">$L$15/J15</f>
        <v>0.705882352941176</v>
      </c>
      <c r="AF15" s="611" t="n">
        <f aca="false">$L$15/K15</f>
        <v>0.830769230769231</v>
      </c>
      <c r="AG15" s="611" t="n">
        <f aca="false">$L$15/L15</f>
        <v>1</v>
      </c>
      <c r="AH15" s="0"/>
      <c r="AI15" s="609" t="s">
        <v>348</v>
      </c>
      <c r="AJ15" s="618" t="s">
        <v>316</v>
      </c>
      <c r="AK15" s="0"/>
      <c r="AL15" s="0"/>
      <c r="AM15" s="590" t="s">
        <v>355</v>
      </c>
      <c r="AN15" s="579" t="s">
        <v>356</v>
      </c>
      <c r="AO15" s="591" t="s">
        <v>346</v>
      </c>
      <c r="AP15" s="591" t="s">
        <v>291</v>
      </c>
      <c r="AQ15" s="592" t="s">
        <v>313</v>
      </c>
      <c r="AR15" s="593" t="s">
        <v>285</v>
      </c>
      <c r="AS15" s="594"/>
      <c r="AT15" s="595"/>
      <c r="AU15" s="0"/>
      <c r="AV15" s="0"/>
      <c r="AW15" s="0"/>
      <c r="AX15" s="0"/>
      <c r="AY15" s="0"/>
      <c r="AZ15" s="0"/>
      <c r="BA15" s="0"/>
      <c r="BB15" s="0"/>
      <c r="BC15" s="0"/>
      <c r="BD15" s="0"/>
      <c r="BE15" s="554"/>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7" hidden="false" customHeight="true" outlineLevel="0" collapsed="false">
      <c r="A16" s="609" t="s">
        <v>351</v>
      </c>
      <c r="B16" s="610" t="s">
        <v>357</v>
      </c>
      <c r="C16" s="611" t="n">
        <v>0.128</v>
      </c>
      <c r="D16" s="612" t="n">
        <v>0.122</v>
      </c>
      <c r="E16" s="612" t="n">
        <v>0.11</v>
      </c>
      <c r="F16" s="612" t="n">
        <v>0.088</v>
      </c>
      <c r="G16" s="621" t="n">
        <v>0.148</v>
      </c>
      <c r="H16" s="621" t="n">
        <v>0.159</v>
      </c>
      <c r="I16" s="621" t="n">
        <v>0.142</v>
      </c>
      <c r="J16" s="621" t="n">
        <v>0.153</v>
      </c>
      <c r="K16" s="621" t="n">
        <v>0.13</v>
      </c>
      <c r="L16" s="621" t="n">
        <v>0.108</v>
      </c>
      <c r="M16" s="622"/>
      <c r="N16" s="615" t="s">
        <v>309</v>
      </c>
      <c r="O16" s="591" t="s">
        <v>334</v>
      </c>
      <c r="P16" s="603"/>
      <c r="Q16" s="562"/>
      <c r="R16" s="562"/>
      <c r="S16" s="619" t="s">
        <v>292</v>
      </c>
      <c r="T16" s="620"/>
      <c r="U16" s="0"/>
      <c r="V16" s="609" t="s">
        <v>351</v>
      </c>
      <c r="W16" s="610" t="s">
        <v>357</v>
      </c>
      <c r="X16" s="611" t="n">
        <f aca="false">$F$16/C16</f>
        <v>0.6875</v>
      </c>
      <c r="Y16" s="611" t="n">
        <f aca="false">$F$16/D16</f>
        <v>0.721311475409836</v>
      </c>
      <c r="Z16" s="611" t="n">
        <f aca="false">$F$16/E16</f>
        <v>0.8</v>
      </c>
      <c r="AA16" s="611" t="n">
        <f aca="false">$F$16/F16</f>
        <v>1</v>
      </c>
      <c r="AB16" s="611" t="n">
        <f aca="false">$L$16/G16</f>
        <v>0.72972972972973</v>
      </c>
      <c r="AC16" s="611" t="n">
        <f aca="false">$L$16/H16</f>
        <v>0.679245283018868</v>
      </c>
      <c r="AD16" s="611" t="n">
        <f aca="false">$L$16/I16</f>
        <v>0.76056338028169</v>
      </c>
      <c r="AE16" s="611" t="n">
        <f aca="false">$L$16/J16</f>
        <v>0.705882352941176</v>
      </c>
      <c r="AF16" s="611" t="n">
        <f aca="false">$L$16/K16</f>
        <v>0.830769230769231</v>
      </c>
      <c r="AG16" s="611" t="n">
        <f aca="false">$L$16/L16</f>
        <v>1</v>
      </c>
      <c r="AH16" s="0"/>
      <c r="AI16" s="609" t="s">
        <v>351</v>
      </c>
      <c r="AJ16" s="618" t="s">
        <v>316</v>
      </c>
      <c r="AK16" s="0"/>
      <c r="AL16" s="0"/>
      <c r="AM16" s="590" t="s">
        <v>358</v>
      </c>
      <c r="AN16" s="579" t="s">
        <v>359</v>
      </c>
      <c r="AO16" s="591" t="s">
        <v>346</v>
      </c>
      <c r="AP16" s="591" t="s">
        <v>291</v>
      </c>
      <c r="AQ16" s="592" t="s">
        <v>313</v>
      </c>
      <c r="AR16" s="593" t="s">
        <v>285</v>
      </c>
      <c r="AS16" s="594"/>
      <c r="AT16" s="595"/>
      <c r="AU16" s="0"/>
      <c r="AV16" s="0"/>
      <c r="AW16" s="0"/>
      <c r="AX16" s="0"/>
      <c r="AY16" s="0"/>
      <c r="AZ16" s="0"/>
      <c r="BA16" s="0"/>
      <c r="BB16" s="0"/>
      <c r="BC16" s="0"/>
      <c r="BD16" s="0"/>
      <c r="BE16" s="554"/>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s="626" customFormat="true" ht="27" hidden="false" customHeight="true" outlineLevel="0" collapsed="false">
      <c r="A17" s="623" t="s">
        <v>355</v>
      </c>
      <c r="B17" s="624" t="s">
        <v>360</v>
      </c>
      <c r="C17" s="611" t="n">
        <v>0.128</v>
      </c>
      <c r="D17" s="612" t="n">
        <v>0.122</v>
      </c>
      <c r="E17" s="612" t="n">
        <v>0.11</v>
      </c>
      <c r="F17" s="612" t="n">
        <v>0.088</v>
      </c>
      <c r="G17" s="621" t="n">
        <v>0.148</v>
      </c>
      <c r="H17" s="621" t="n">
        <v>0.159</v>
      </c>
      <c r="I17" s="621" t="n">
        <v>0.142</v>
      </c>
      <c r="J17" s="621" t="n">
        <v>0.153</v>
      </c>
      <c r="K17" s="621" t="n">
        <v>0.13</v>
      </c>
      <c r="L17" s="621" t="n">
        <v>0.108</v>
      </c>
      <c r="M17" s="622"/>
      <c r="N17" s="615" t="s">
        <v>309</v>
      </c>
      <c r="O17" s="591" t="s">
        <v>320</v>
      </c>
      <c r="P17" s="603"/>
      <c r="Q17" s="625"/>
      <c r="R17" s="625"/>
      <c r="V17" s="623" t="s">
        <v>355</v>
      </c>
      <c r="W17" s="624" t="s">
        <v>360</v>
      </c>
      <c r="X17" s="611" t="n">
        <f aca="false">$F$18/C17</f>
        <v>0.6875</v>
      </c>
      <c r="Y17" s="611" t="n">
        <f aca="false">$F$18/D17</f>
        <v>0.721311475409836</v>
      </c>
      <c r="Z17" s="611" t="n">
        <f aca="false">$F$18/E17</f>
        <v>0.8</v>
      </c>
      <c r="AA17" s="611" t="n">
        <f aca="false">$F$18/F17</f>
        <v>1</v>
      </c>
      <c r="AB17" s="611" t="n">
        <f aca="false">$L$18/G17</f>
        <v>0.72972972972973</v>
      </c>
      <c r="AC17" s="611" t="n">
        <f aca="false">$L$18/H17</f>
        <v>0.679245283018868</v>
      </c>
      <c r="AD17" s="611" t="n">
        <f aca="false">$L$18/I17</f>
        <v>0.76056338028169</v>
      </c>
      <c r="AE17" s="611" t="n">
        <f aca="false">$L$18/J17</f>
        <v>0.705882352941176</v>
      </c>
      <c r="AF17" s="611" t="n">
        <f aca="false">$L$18/K17</f>
        <v>0.830769230769231</v>
      </c>
      <c r="AG17" s="611" t="n">
        <f aca="false">$L$18/L17</f>
        <v>1</v>
      </c>
      <c r="AI17" s="623" t="s">
        <v>355</v>
      </c>
      <c r="AJ17" s="618" t="s">
        <v>304</v>
      </c>
      <c r="AM17" s="627" t="s">
        <v>361</v>
      </c>
      <c r="AN17" s="628" t="s">
        <v>362</v>
      </c>
      <c r="AO17" s="591" t="s">
        <v>312</v>
      </c>
      <c r="AP17" s="591" t="s">
        <v>287</v>
      </c>
      <c r="AQ17" s="629" t="s">
        <v>313</v>
      </c>
      <c r="AR17" s="593" t="s">
        <v>285</v>
      </c>
      <c r="AS17" s="630"/>
      <c r="AT17" s="631"/>
    </row>
    <row r="18" s="626" customFormat="true" ht="27" hidden="false" customHeight="true" outlineLevel="0" collapsed="false">
      <c r="A18" s="623" t="s">
        <v>358</v>
      </c>
      <c r="B18" s="624" t="s">
        <v>363</v>
      </c>
      <c r="C18" s="611" t="n">
        <v>0.128</v>
      </c>
      <c r="D18" s="612" t="n">
        <v>0.122</v>
      </c>
      <c r="E18" s="612" t="n">
        <v>0.11</v>
      </c>
      <c r="F18" s="612" t="n">
        <v>0.088</v>
      </c>
      <c r="G18" s="621" t="n">
        <v>0.148</v>
      </c>
      <c r="H18" s="621" t="n">
        <v>0.159</v>
      </c>
      <c r="I18" s="621" t="n">
        <v>0.142</v>
      </c>
      <c r="J18" s="621" t="n">
        <v>0.153</v>
      </c>
      <c r="K18" s="621" t="n">
        <v>0.13</v>
      </c>
      <c r="L18" s="621" t="n">
        <v>0.108</v>
      </c>
      <c r="M18" s="622"/>
      <c r="N18" s="615" t="s">
        <v>309</v>
      </c>
      <c r="O18" s="591" t="s">
        <v>354</v>
      </c>
      <c r="P18" s="603"/>
      <c r="Q18" s="625"/>
      <c r="R18" s="625"/>
      <c r="V18" s="623" t="s">
        <v>358</v>
      </c>
      <c r="W18" s="624" t="s">
        <v>363</v>
      </c>
      <c r="X18" s="611" t="n">
        <f aca="false">$F$18/C18</f>
        <v>0.6875</v>
      </c>
      <c r="Y18" s="611" t="n">
        <f aca="false">$F$18/D18</f>
        <v>0.721311475409836</v>
      </c>
      <c r="Z18" s="611" t="n">
        <f aca="false">$F$18/E18</f>
        <v>0.8</v>
      </c>
      <c r="AA18" s="611" t="n">
        <f aca="false">$F$18/F18</f>
        <v>1</v>
      </c>
      <c r="AB18" s="611" t="n">
        <f aca="false">$L$18/G18</f>
        <v>0.72972972972973</v>
      </c>
      <c r="AC18" s="611" t="n">
        <f aca="false">$L$18/H18</f>
        <v>0.679245283018868</v>
      </c>
      <c r="AD18" s="611" t="n">
        <f aca="false">$L$18/I18</f>
        <v>0.76056338028169</v>
      </c>
      <c r="AE18" s="611" t="n">
        <f aca="false">$L$18/J18</f>
        <v>0.705882352941176</v>
      </c>
      <c r="AF18" s="611" t="n">
        <f aca="false">$L$18/K18</f>
        <v>0.830769230769231</v>
      </c>
      <c r="AG18" s="611" t="n">
        <f aca="false">$L$18/L18</f>
        <v>1</v>
      </c>
      <c r="AI18" s="623" t="s">
        <v>358</v>
      </c>
      <c r="AJ18" s="618" t="s">
        <v>316</v>
      </c>
      <c r="AM18" s="627" t="s">
        <v>364</v>
      </c>
      <c r="AN18" s="628" t="s">
        <v>365</v>
      </c>
      <c r="AO18" s="591" t="s">
        <v>312</v>
      </c>
      <c r="AP18" s="591" t="s">
        <v>287</v>
      </c>
      <c r="AQ18" s="629" t="s">
        <v>313</v>
      </c>
      <c r="AR18" s="593" t="s">
        <v>285</v>
      </c>
      <c r="AS18" s="630"/>
      <c r="AT18" s="631"/>
    </row>
    <row r="19" s="554" customFormat="true" ht="27" hidden="false" customHeight="true" outlineLevel="0" collapsed="false">
      <c r="A19" s="609" t="s">
        <v>361</v>
      </c>
      <c r="B19" s="610" t="s">
        <v>366</v>
      </c>
      <c r="C19" s="611" t="n">
        <v>0.181</v>
      </c>
      <c r="D19" s="612" t="n">
        <v>0.174</v>
      </c>
      <c r="E19" s="612" t="n">
        <v>0.15</v>
      </c>
      <c r="F19" s="612" t="n">
        <v>0.122</v>
      </c>
      <c r="G19" s="613" t="n">
        <v>0.216</v>
      </c>
      <c r="H19" s="613" t="n">
        <v>0.236</v>
      </c>
      <c r="I19" s="613" t="n">
        <v>0.209</v>
      </c>
      <c r="J19" s="613" t="n">
        <v>0.229</v>
      </c>
      <c r="K19" s="613" t="n">
        <v>0.185</v>
      </c>
      <c r="L19" s="613" t="n">
        <v>0.157</v>
      </c>
      <c r="M19" s="614"/>
      <c r="N19" s="615" t="s">
        <v>309</v>
      </c>
      <c r="O19" s="591" t="s">
        <v>320</v>
      </c>
      <c r="P19" s="603"/>
      <c r="Q19" s="562"/>
      <c r="R19" s="562"/>
      <c r="U19" s="0"/>
      <c r="V19" s="609" t="s">
        <v>361</v>
      </c>
      <c r="W19" s="610" t="s">
        <v>366</v>
      </c>
      <c r="X19" s="611" t="n">
        <f aca="false">$F$19/C19</f>
        <v>0.674033149171271</v>
      </c>
      <c r="Y19" s="611" t="n">
        <f aca="false">$F$19/D19</f>
        <v>0.701149425287356</v>
      </c>
      <c r="Z19" s="611" t="n">
        <f aca="false">$F$19/E19</f>
        <v>0.813333333333333</v>
      </c>
      <c r="AA19" s="611" t="n">
        <f aca="false">$F$19/F19</f>
        <v>1</v>
      </c>
      <c r="AB19" s="611" t="n">
        <f aca="false">$L$19/G19</f>
        <v>0.726851851851852</v>
      </c>
      <c r="AC19" s="611" t="n">
        <f aca="false">$L$19/H19</f>
        <v>0.665254237288136</v>
      </c>
      <c r="AD19" s="611" t="n">
        <f aca="false">$L$19/I19</f>
        <v>0.751196172248804</v>
      </c>
      <c r="AE19" s="611" t="n">
        <f aca="false">$L$19/J19</f>
        <v>0.685589519650655</v>
      </c>
      <c r="AF19" s="611" t="n">
        <f aca="false">$L$19/K19</f>
        <v>0.848648648648649</v>
      </c>
      <c r="AG19" s="611" t="n">
        <f aca="false">$L$19/L19</f>
        <v>1</v>
      </c>
      <c r="AI19" s="609" t="s">
        <v>361</v>
      </c>
      <c r="AJ19" s="618" t="s">
        <v>304</v>
      </c>
      <c r="AM19" s="590" t="s">
        <v>367</v>
      </c>
      <c r="AN19" s="579" t="s">
        <v>368</v>
      </c>
      <c r="AO19" s="591" t="s">
        <v>346</v>
      </c>
      <c r="AP19" s="591" t="s">
        <v>291</v>
      </c>
      <c r="AQ19" s="591" t="s">
        <v>312</v>
      </c>
      <c r="AR19" s="591" t="s">
        <v>287</v>
      </c>
      <c r="AS19" s="632" t="s">
        <v>313</v>
      </c>
      <c r="AT19" s="633" t="s">
        <v>285</v>
      </c>
    </row>
    <row r="20" s="554" customFormat="true" ht="27" hidden="false" customHeight="true" outlineLevel="0" collapsed="false">
      <c r="A20" s="609" t="s">
        <v>364</v>
      </c>
      <c r="B20" s="610" t="s">
        <v>369</v>
      </c>
      <c r="C20" s="611" t="n">
        <v>0.181</v>
      </c>
      <c r="D20" s="612" t="n">
        <v>0.174</v>
      </c>
      <c r="E20" s="612" t="n">
        <v>0.15</v>
      </c>
      <c r="F20" s="612" t="n">
        <v>0.122</v>
      </c>
      <c r="G20" s="613" t="n">
        <v>0.216</v>
      </c>
      <c r="H20" s="613" t="n">
        <v>0.236</v>
      </c>
      <c r="I20" s="613" t="n">
        <v>0.209</v>
      </c>
      <c r="J20" s="613" t="n">
        <v>0.229</v>
      </c>
      <c r="K20" s="613" t="n">
        <v>0.185</v>
      </c>
      <c r="L20" s="613" t="n">
        <v>0.157</v>
      </c>
      <c r="M20" s="614"/>
      <c r="N20" s="615" t="s">
        <v>309</v>
      </c>
      <c r="O20" s="591" t="s">
        <v>334</v>
      </c>
      <c r="P20" s="603"/>
      <c r="Q20" s="562"/>
      <c r="R20" s="562"/>
      <c r="U20" s="0"/>
      <c r="V20" s="609" t="s">
        <v>364</v>
      </c>
      <c r="W20" s="610" t="s">
        <v>369</v>
      </c>
      <c r="X20" s="611" t="n">
        <f aca="false">$F$20/C20</f>
        <v>0.674033149171271</v>
      </c>
      <c r="Y20" s="611" t="n">
        <f aca="false">$F$20/D20</f>
        <v>0.701149425287356</v>
      </c>
      <c r="Z20" s="611" t="n">
        <f aca="false">$F$20/E20</f>
        <v>0.813333333333333</v>
      </c>
      <c r="AA20" s="611" t="n">
        <f aca="false">$F$20/F20</f>
        <v>1</v>
      </c>
      <c r="AB20" s="611" t="n">
        <f aca="false">$L$20/G20</f>
        <v>0.726851851851852</v>
      </c>
      <c r="AC20" s="611" t="n">
        <f aca="false">$L$20/H20</f>
        <v>0.665254237288136</v>
      </c>
      <c r="AD20" s="611" t="n">
        <f aca="false">$L$20/I20</f>
        <v>0.751196172248804</v>
      </c>
      <c r="AE20" s="611" t="n">
        <f aca="false">$L$20/J20</f>
        <v>0.685589519650655</v>
      </c>
      <c r="AF20" s="611" t="n">
        <f aca="false">$L$20/K20</f>
        <v>0.848648648648649</v>
      </c>
      <c r="AG20" s="611" t="n">
        <f aca="false">$L$20/L20</f>
        <v>1</v>
      </c>
      <c r="AI20" s="609" t="s">
        <v>364</v>
      </c>
      <c r="AJ20" s="618" t="s">
        <v>316</v>
      </c>
      <c r="AM20" s="590" t="s">
        <v>370</v>
      </c>
      <c r="AN20" s="628" t="s">
        <v>371</v>
      </c>
      <c r="AO20" s="591" t="s">
        <v>346</v>
      </c>
      <c r="AP20" s="591" t="s">
        <v>291</v>
      </c>
      <c r="AQ20" s="591" t="s">
        <v>312</v>
      </c>
      <c r="AR20" s="591" t="s">
        <v>287</v>
      </c>
      <c r="AS20" s="634" t="s">
        <v>313</v>
      </c>
      <c r="AT20" s="635" t="s">
        <v>285</v>
      </c>
    </row>
    <row r="21" s="554" customFormat="true" ht="27" hidden="false" customHeight="true" outlineLevel="0" collapsed="false">
      <c r="A21" s="609" t="s">
        <v>367</v>
      </c>
      <c r="B21" s="610" t="s">
        <v>372</v>
      </c>
      <c r="C21" s="611" t="n">
        <v>0.149</v>
      </c>
      <c r="D21" s="612" t="n">
        <v>0.146</v>
      </c>
      <c r="E21" s="612" t="n">
        <v>0.134</v>
      </c>
      <c r="F21" s="612" t="n">
        <v>0.106</v>
      </c>
      <c r="G21" s="621" t="n">
        <v>0.171</v>
      </c>
      <c r="H21" s="621" t="n">
        <v>0.186</v>
      </c>
      <c r="I21" s="621" t="n">
        <v>0.168</v>
      </c>
      <c r="J21" s="621" t="n">
        <v>0.183</v>
      </c>
      <c r="K21" s="621" t="n">
        <v>0.156</v>
      </c>
      <c r="L21" s="621" t="n">
        <v>0.128</v>
      </c>
      <c r="M21" s="622"/>
      <c r="N21" s="615" t="s">
        <v>309</v>
      </c>
      <c r="O21" s="591" t="s">
        <v>320</v>
      </c>
      <c r="P21" s="603"/>
      <c r="Q21" s="562"/>
      <c r="R21" s="562"/>
      <c r="U21" s="0"/>
      <c r="V21" s="609" t="s">
        <v>367</v>
      </c>
      <c r="W21" s="610" t="s">
        <v>372</v>
      </c>
      <c r="X21" s="611" t="n">
        <f aca="false">$F$21/C21</f>
        <v>0.711409395973154</v>
      </c>
      <c r="Y21" s="611" t="n">
        <f aca="false">$F$21/D21</f>
        <v>0.726027397260274</v>
      </c>
      <c r="Z21" s="611" t="n">
        <f aca="false">$F$21/E21</f>
        <v>0.791044776119403</v>
      </c>
      <c r="AA21" s="611" t="n">
        <f aca="false">$F$21/F21</f>
        <v>1</v>
      </c>
      <c r="AB21" s="611" t="n">
        <f aca="false">$L$21/G21</f>
        <v>0.748538011695906</v>
      </c>
      <c r="AC21" s="611" t="n">
        <f aca="false">$L$21/H21</f>
        <v>0.688172043010753</v>
      </c>
      <c r="AD21" s="611" t="n">
        <f aca="false">$L$21/I21</f>
        <v>0.761904761904762</v>
      </c>
      <c r="AE21" s="611" t="n">
        <f aca="false">$L$21/J21</f>
        <v>0.699453551912568</v>
      </c>
      <c r="AF21" s="611" t="n">
        <f aca="false">$L$21/K21</f>
        <v>0.82051282051282</v>
      </c>
      <c r="AG21" s="611" t="n">
        <f aca="false">$L$21/L21</f>
        <v>1</v>
      </c>
      <c r="AI21" s="609" t="s">
        <v>367</v>
      </c>
      <c r="AJ21" s="618" t="s">
        <v>304</v>
      </c>
      <c r="AM21" s="590" t="s">
        <v>373</v>
      </c>
      <c r="AN21" s="579" t="s">
        <v>374</v>
      </c>
      <c r="AO21" s="591" t="s">
        <v>346</v>
      </c>
      <c r="AP21" s="591" t="s">
        <v>291</v>
      </c>
      <c r="AQ21" s="591" t="s">
        <v>312</v>
      </c>
      <c r="AR21" s="591" t="s">
        <v>287</v>
      </c>
      <c r="AS21" s="636" t="s">
        <v>313</v>
      </c>
      <c r="AT21" s="633" t="s">
        <v>285</v>
      </c>
    </row>
    <row r="22" s="554" customFormat="true" ht="27" hidden="false" customHeight="true" outlineLevel="0" collapsed="false">
      <c r="A22" s="609" t="s">
        <v>370</v>
      </c>
      <c r="B22" s="610" t="s">
        <v>375</v>
      </c>
      <c r="C22" s="611" t="n">
        <v>0.149</v>
      </c>
      <c r="D22" s="612" t="n">
        <v>0.146</v>
      </c>
      <c r="E22" s="612" t="n">
        <v>0.134</v>
      </c>
      <c r="F22" s="612" t="n">
        <v>0.106</v>
      </c>
      <c r="G22" s="621" t="n">
        <v>0.171</v>
      </c>
      <c r="H22" s="621" t="n">
        <v>0.186</v>
      </c>
      <c r="I22" s="621" t="n">
        <v>0.168</v>
      </c>
      <c r="J22" s="621" t="n">
        <v>0.183</v>
      </c>
      <c r="K22" s="621" t="n">
        <v>0.156</v>
      </c>
      <c r="L22" s="621" t="n">
        <v>0.128</v>
      </c>
      <c r="M22" s="622"/>
      <c r="N22" s="615" t="s">
        <v>309</v>
      </c>
      <c r="O22" s="591" t="s">
        <v>354</v>
      </c>
      <c r="P22" s="603"/>
      <c r="Q22" s="562"/>
      <c r="R22" s="562"/>
      <c r="U22" s="0"/>
      <c r="V22" s="609" t="s">
        <v>370</v>
      </c>
      <c r="W22" s="610" t="s">
        <v>375</v>
      </c>
      <c r="X22" s="611" t="n">
        <f aca="false">$F$22/C22</f>
        <v>0.711409395973154</v>
      </c>
      <c r="Y22" s="611" t="n">
        <f aca="false">$F$22/D22</f>
        <v>0.726027397260274</v>
      </c>
      <c r="Z22" s="611" t="n">
        <f aca="false">$F$22/E22</f>
        <v>0.791044776119403</v>
      </c>
      <c r="AA22" s="611" t="n">
        <f aca="false">$F$22/F22</f>
        <v>1</v>
      </c>
      <c r="AB22" s="611" t="n">
        <f aca="false">$L$22/G22</f>
        <v>0.748538011695906</v>
      </c>
      <c r="AC22" s="611" t="n">
        <f aca="false">$L$22/H22</f>
        <v>0.688172043010753</v>
      </c>
      <c r="AD22" s="611" t="n">
        <f aca="false">$L$22/I22</f>
        <v>0.761904761904762</v>
      </c>
      <c r="AE22" s="611" t="n">
        <f aca="false">$L$22/J22</f>
        <v>0.699453551912568</v>
      </c>
      <c r="AF22" s="611" t="n">
        <f aca="false">$L$22/K22</f>
        <v>0.82051282051282</v>
      </c>
      <c r="AG22" s="611" t="n">
        <f aca="false">$L$22/L22</f>
        <v>1</v>
      </c>
      <c r="AI22" s="609" t="s">
        <v>370</v>
      </c>
      <c r="AJ22" s="618" t="s">
        <v>316</v>
      </c>
      <c r="AM22" s="590" t="s">
        <v>67</v>
      </c>
      <c r="AN22" s="579" t="s">
        <v>376</v>
      </c>
      <c r="AO22" s="591" t="s">
        <v>346</v>
      </c>
      <c r="AP22" s="591" t="s">
        <v>291</v>
      </c>
      <c r="AQ22" s="591" t="s">
        <v>312</v>
      </c>
      <c r="AR22" s="591" t="s">
        <v>287</v>
      </c>
      <c r="AS22" s="636" t="s">
        <v>313</v>
      </c>
      <c r="AT22" s="633" t="s">
        <v>285</v>
      </c>
    </row>
    <row r="23" s="554" customFormat="true" ht="27" hidden="false" customHeight="true" outlineLevel="0" collapsed="false">
      <c r="A23" s="609" t="s">
        <v>373</v>
      </c>
      <c r="B23" s="610" t="s">
        <v>377</v>
      </c>
      <c r="C23" s="611" t="n">
        <v>0.149</v>
      </c>
      <c r="D23" s="612" t="n">
        <v>0.146</v>
      </c>
      <c r="E23" s="612" t="n">
        <v>0.134</v>
      </c>
      <c r="F23" s="612" t="n">
        <v>0.106</v>
      </c>
      <c r="G23" s="621" t="n">
        <v>0.171</v>
      </c>
      <c r="H23" s="621" t="n">
        <v>0.186</v>
      </c>
      <c r="I23" s="621" t="n">
        <v>0.168</v>
      </c>
      <c r="J23" s="621" t="n">
        <v>0.183</v>
      </c>
      <c r="K23" s="621" t="n">
        <v>0.156</v>
      </c>
      <c r="L23" s="621" t="n">
        <v>0.128</v>
      </c>
      <c r="M23" s="622"/>
      <c r="N23" s="615" t="s">
        <v>309</v>
      </c>
      <c r="O23" s="591" t="s">
        <v>334</v>
      </c>
      <c r="P23" s="603"/>
      <c r="Q23" s="562"/>
      <c r="R23" s="562"/>
      <c r="U23" s="0"/>
      <c r="V23" s="609" t="s">
        <v>373</v>
      </c>
      <c r="W23" s="610" t="s">
        <v>377</v>
      </c>
      <c r="X23" s="611" t="n">
        <f aca="false">$F$23/C23</f>
        <v>0.711409395973154</v>
      </c>
      <c r="Y23" s="611" t="n">
        <f aca="false">$F$23/D23</f>
        <v>0.726027397260274</v>
      </c>
      <c r="Z23" s="611" t="n">
        <f aca="false">$F$23/E23</f>
        <v>0.791044776119403</v>
      </c>
      <c r="AA23" s="611" t="n">
        <f aca="false">$F$23/F23</f>
        <v>1</v>
      </c>
      <c r="AB23" s="611" t="n">
        <f aca="false">$L$23/G23</f>
        <v>0.748538011695906</v>
      </c>
      <c r="AC23" s="611" t="n">
        <f aca="false">$L$23/H23</f>
        <v>0.688172043010753</v>
      </c>
      <c r="AD23" s="611" t="n">
        <f aca="false">$L$23/I23</f>
        <v>0.761904761904762</v>
      </c>
      <c r="AE23" s="611" t="n">
        <f aca="false">$L$23/J23</f>
        <v>0.699453551912568</v>
      </c>
      <c r="AF23" s="611" t="n">
        <f aca="false">$L$23/K23</f>
        <v>0.82051282051282</v>
      </c>
      <c r="AG23" s="611" t="n">
        <f aca="false">$L$23/L23</f>
        <v>1</v>
      </c>
      <c r="AI23" s="609" t="s">
        <v>373</v>
      </c>
      <c r="AJ23" s="618" t="s">
        <v>316</v>
      </c>
      <c r="AM23" s="590" t="s">
        <v>378</v>
      </c>
      <c r="AN23" s="579" t="s">
        <v>379</v>
      </c>
      <c r="AO23" s="591" t="s">
        <v>346</v>
      </c>
      <c r="AP23" s="591" t="s">
        <v>291</v>
      </c>
      <c r="AQ23" s="591" t="s">
        <v>312</v>
      </c>
      <c r="AR23" s="591" t="s">
        <v>287</v>
      </c>
      <c r="AS23" s="636" t="s">
        <v>313</v>
      </c>
      <c r="AT23" s="633" t="s">
        <v>285</v>
      </c>
    </row>
    <row r="24" s="554" customFormat="true" ht="27" hidden="false" customHeight="true" outlineLevel="0" collapsed="false">
      <c r="A24" s="609" t="s">
        <v>67</v>
      </c>
      <c r="B24" s="610" t="s">
        <v>380</v>
      </c>
      <c r="C24" s="611" t="n">
        <v>0.149</v>
      </c>
      <c r="D24" s="612" t="n">
        <v>0.146</v>
      </c>
      <c r="E24" s="612" t="n">
        <v>0.134</v>
      </c>
      <c r="F24" s="612" t="n">
        <v>0.106</v>
      </c>
      <c r="G24" s="621" t="n">
        <v>0.171</v>
      </c>
      <c r="H24" s="621" t="n">
        <v>0.186</v>
      </c>
      <c r="I24" s="621" t="n">
        <v>0.168</v>
      </c>
      <c r="J24" s="621" t="n">
        <v>0.183</v>
      </c>
      <c r="K24" s="621" t="n">
        <v>0.156</v>
      </c>
      <c r="L24" s="621" t="n">
        <v>0.128</v>
      </c>
      <c r="M24" s="622"/>
      <c r="N24" s="615" t="s">
        <v>309</v>
      </c>
      <c r="O24" s="591" t="s">
        <v>381</v>
      </c>
      <c r="P24" s="603"/>
      <c r="Q24" s="562"/>
      <c r="R24" s="562"/>
      <c r="U24" s="0"/>
      <c r="V24" s="609" t="s">
        <v>67</v>
      </c>
      <c r="W24" s="610" t="s">
        <v>380</v>
      </c>
      <c r="X24" s="611" t="n">
        <f aca="false">$F$24/C24</f>
        <v>0.711409395973154</v>
      </c>
      <c r="Y24" s="611" t="n">
        <f aca="false">$F$24/D24</f>
        <v>0.726027397260274</v>
      </c>
      <c r="Z24" s="611" t="n">
        <f aca="false">$F$24/E24</f>
        <v>0.791044776119403</v>
      </c>
      <c r="AA24" s="611" t="n">
        <f aca="false">$F$24/F24</f>
        <v>1</v>
      </c>
      <c r="AB24" s="611" t="n">
        <f aca="false">$L$24/G24</f>
        <v>0.748538011695906</v>
      </c>
      <c r="AC24" s="611" t="n">
        <f aca="false">$L$24/H24</f>
        <v>0.688172043010753</v>
      </c>
      <c r="AD24" s="611" t="n">
        <f aca="false">$L$24/I24</f>
        <v>0.761904761904762</v>
      </c>
      <c r="AE24" s="611" t="n">
        <f aca="false">$L$24/J24</f>
        <v>0.699453551912568</v>
      </c>
      <c r="AF24" s="611" t="n">
        <f aca="false">$L$24/K24</f>
        <v>0.82051282051282</v>
      </c>
      <c r="AG24" s="611" t="n">
        <f aca="false">$L$24/L24</f>
        <v>1</v>
      </c>
      <c r="AI24" s="609" t="s">
        <v>67</v>
      </c>
      <c r="AJ24" s="618" t="s">
        <v>316</v>
      </c>
      <c r="AM24" s="590" t="s">
        <v>382</v>
      </c>
      <c r="AN24" s="579" t="s">
        <v>383</v>
      </c>
      <c r="AO24" s="591" t="s">
        <v>346</v>
      </c>
      <c r="AP24" s="591" t="s">
        <v>291</v>
      </c>
      <c r="AQ24" s="591" t="s">
        <v>312</v>
      </c>
      <c r="AR24" s="591" t="s">
        <v>287</v>
      </c>
      <c r="AS24" s="636" t="s">
        <v>313</v>
      </c>
      <c r="AT24" s="633" t="s">
        <v>285</v>
      </c>
    </row>
    <row r="25" s="554" customFormat="true" ht="27" hidden="false" customHeight="true" outlineLevel="0" collapsed="false">
      <c r="A25" s="609" t="s">
        <v>378</v>
      </c>
      <c r="B25" s="610" t="s">
        <v>384</v>
      </c>
      <c r="C25" s="611" t="n">
        <v>0.149</v>
      </c>
      <c r="D25" s="612" t="n">
        <v>0.146</v>
      </c>
      <c r="E25" s="612" t="n">
        <v>0.134</v>
      </c>
      <c r="F25" s="612" t="n">
        <v>0.106</v>
      </c>
      <c r="G25" s="621" t="n">
        <v>0.168</v>
      </c>
      <c r="H25" s="621" t="n">
        <v>0.177</v>
      </c>
      <c r="I25" s="621" t="n">
        <v>0.165</v>
      </c>
      <c r="J25" s="621" t="n">
        <v>0.174</v>
      </c>
      <c r="K25" s="621" t="n">
        <v>0.153</v>
      </c>
      <c r="L25" s="621" t="n">
        <v>0.125</v>
      </c>
      <c r="M25" s="622"/>
      <c r="N25" s="615" t="s">
        <v>309</v>
      </c>
      <c r="O25" s="591" t="s">
        <v>320</v>
      </c>
      <c r="P25" s="603"/>
      <c r="Q25" s="562"/>
      <c r="R25" s="562"/>
      <c r="U25" s="0"/>
      <c r="V25" s="609" t="s">
        <v>378</v>
      </c>
      <c r="W25" s="610" t="s">
        <v>384</v>
      </c>
      <c r="X25" s="611" t="n">
        <f aca="false">$F$25/C25</f>
        <v>0.711409395973154</v>
      </c>
      <c r="Y25" s="611" t="n">
        <f aca="false">$F$25/D25</f>
        <v>0.726027397260274</v>
      </c>
      <c r="Z25" s="611" t="n">
        <f aca="false">$F$25/E25</f>
        <v>0.791044776119403</v>
      </c>
      <c r="AA25" s="611" t="n">
        <f aca="false">$F$25/F25</f>
        <v>1</v>
      </c>
      <c r="AB25" s="611" t="n">
        <f aca="false">$L$25/G25</f>
        <v>0.744047619047619</v>
      </c>
      <c r="AC25" s="611" t="n">
        <f aca="false">$L$25/H25</f>
        <v>0.706214689265537</v>
      </c>
      <c r="AD25" s="611" t="n">
        <f aca="false">$L$25/I25</f>
        <v>0.757575757575758</v>
      </c>
      <c r="AE25" s="611" t="n">
        <f aca="false">$L$25/J25</f>
        <v>0.718390804597701</v>
      </c>
      <c r="AF25" s="611" t="n">
        <f aca="false">$L$25/K25</f>
        <v>0.816993464052288</v>
      </c>
      <c r="AG25" s="611" t="n">
        <f aca="false">$L$25/L25</f>
        <v>1</v>
      </c>
      <c r="AI25" s="609" t="s">
        <v>378</v>
      </c>
      <c r="AJ25" s="618" t="s">
        <v>304</v>
      </c>
      <c r="AM25" s="590" t="s">
        <v>385</v>
      </c>
      <c r="AN25" s="579" t="s">
        <v>386</v>
      </c>
      <c r="AO25" s="591" t="s">
        <v>346</v>
      </c>
      <c r="AP25" s="591" t="s">
        <v>291</v>
      </c>
      <c r="AQ25" s="591" t="s">
        <v>313</v>
      </c>
      <c r="AR25" s="637" t="s">
        <v>285</v>
      </c>
      <c r="AS25" s="636"/>
      <c r="AT25" s="638"/>
    </row>
    <row r="26" s="554" customFormat="true" ht="27" hidden="false" customHeight="true" outlineLevel="0" collapsed="false">
      <c r="A26" s="609" t="s">
        <v>382</v>
      </c>
      <c r="B26" s="610" t="s">
        <v>387</v>
      </c>
      <c r="C26" s="611" t="n">
        <v>0.149</v>
      </c>
      <c r="D26" s="612" t="n">
        <v>0.146</v>
      </c>
      <c r="E26" s="612" t="n">
        <v>0.134</v>
      </c>
      <c r="F26" s="612" t="n">
        <v>0.106</v>
      </c>
      <c r="G26" s="621" t="n">
        <v>0.168</v>
      </c>
      <c r="H26" s="621" t="n">
        <v>0.177</v>
      </c>
      <c r="I26" s="621" t="n">
        <v>0.165</v>
      </c>
      <c r="J26" s="621" t="n">
        <v>0.174</v>
      </c>
      <c r="K26" s="621" t="n">
        <v>0.153</v>
      </c>
      <c r="L26" s="621" t="n">
        <v>0.125</v>
      </c>
      <c r="M26" s="622"/>
      <c r="N26" s="615" t="s">
        <v>309</v>
      </c>
      <c r="O26" s="591" t="s">
        <v>354</v>
      </c>
      <c r="P26" s="603"/>
      <c r="Q26" s="562"/>
      <c r="R26" s="562"/>
      <c r="U26" s="0"/>
      <c r="V26" s="609" t="s">
        <v>382</v>
      </c>
      <c r="W26" s="610" t="s">
        <v>387</v>
      </c>
      <c r="X26" s="611" t="n">
        <f aca="false">$F$26/C26</f>
        <v>0.711409395973154</v>
      </c>
      <c r="Y26" s="611" t="n">
        <f aca="false">$F$26/D26</f>
        <v>0.726027397260274</v>
      </c>
      <c r="Z26" s="611" t="n">
        <f aca="false">$F$26/E26</f>
        <v>0.791044776119403</v>
      </c>
      <c r="AA26" s="611" t="n">
        <f aca="false">$F$26/F26</f>
        <v>1</v>
      </c>
      <c r="AB26" s="611" t="n">
        <f aca="false">$L$26/G26</f>
        <v>0.744047619047619</v>
      </c>
      <c r="AC26" s="611" t="n">
        <f aca="false">$L$26/H26</f>
        <v>0.706214689265537</v>
      </c>
      <c r="AD26" s="611" t="n">
        <f aca="false">$L$26/I26</f>
        <v>0.757575757575758</v>
      </c>
      <c r="AE26" s="611" t="n">
        <f aca="false">$L$26/J26</f>
        <v>0.718390804597701</v>
      </c>
      <c r="AF26" s="611" t="n">
        <f aca="false">$L$26/K26</f>
        <v>0.816993464052288</v>
      </c>
      <c r="AG26" s="611" t="n">
        <f aca="false">$L$26/L26</f>
        <v>1</v>
      </c>
      <c r="AI26" s="609" t="s">
        <v>382</v>
      </c>
      <c r="AJ26" s="618" t="s">
        <v>316</v>
      </c>
      <c r="AM26" s="590" t="s">
        <v>388</v>
      </c>
      <c r="AN26" s="579" t="s">
        <v>389</v>
      </c>
      <c r="AO26" s="591" t="s">
        <v>346</v>
      </c>
      <c r="AP26" s="591" t="s">
        <v>291</v>
      </c>
      <c r="AQ26" s="591" t="s">
        <v>313</v>
      </c>
      <c r="AR26" s="637" t="s">
        <v>285</v>
      </c>
      <c r="AS26" s="636"/>
      <c r="AT26" s="638"/>
    </row>
    <row r="27" s="554" customFormat="true" ht="27" hidden="false" customHeight="true" outlineLevel="0" collapsed="false">
      <c r="A27" s="609" t="s">
        <v>385</v>
      </c>
      <c r="B27" s="610" t="s">
        <v>390</v>
      </c>
      <c r="C27" s="611" t="n">
        <v>0.186</v>
      </c>
      <c r="D27" s="612" t="n">
        <v>0.178</v>
      </c>
      <c r="E27" s="612" t="n">
        <v>0.155</v>
      </c>
      <c r="F27" s="612" t="n">
        <v>0.125</v>
      </c>
      <c r="G27" s="639" t="n">
        <v>0.21</v>
      </c>
      <c r="H27" s="639" t="n">
        <v>0.228</v>
      </c>
      <c r="I27" s="639" t="n">
        <v>0.202</v>
      </c>
      <c r="J27" s="639" t="n">
        <v>0.22</v>
      </c>
      <c r="K27" s="639" t="n">
        <v>0.179</v>
      </c>
      <c r="L27" s="639" t="n">
        <v>0.149</v>
      </c>
      <c r="M27" s="640"/>
      <c r="N27" s="615" t="s">
        <v>309</v>
      </c>
      <c r="O27" s="591" t="s">
        <v>320</v>
      </c>
      <c r="P27" s="603"/>
      <c r="Q27" s="562"/>
      <c r="R27" s="562"/>
      <c r="U27" s="0"/>
      <c r="V27" s="609" t="s">
        <v>385</v>
      </c>
      <c r="W27" s="610" t="s">
        <v>390</v>
      </c>
      <c r="X27" s="611" t="n">
        <f aca="false">$F$27/C27</f>
        <v>0.672043010752688</v>
      </c>
      <c r="Y27" s="611" t="n">
        <f aca="false">$F$27/D27</f>
        <v>0.702247191011236</v>
      </c>
      <c r="Z27" s="611" t="n">
        <f aca="false">$F$27/E27</f>
        <v>0.806451612903226</v>
      </c>
      <c r="AA27" s="611" t="n">
        <f aca="false">$F$27/F27</f>
        <v>1</v>
      </c>
      <c r="AB27" s="611" t="n">
        <f aca="false">$L$27/G27</f>
        <v>0.70952380952381</v>
      </c>
      <c r="AC27" s="611" t="n">
        <f aca="false">$L$27/H27</f>
        <v>0.653508771929825</v>
      </c>
      <c r="AD27" s="611" t="n">
        <f aca="false">$L$27/I27</f>
        <v>0.737623762376238</v>
      </c>
      <c r="AE27" s="611" t="n">
        <f aca="false">$L$27/J27</f>
        <v>0.677272727272727</v>
      </c>
      <c r="AF27" s="611" t="n">
        <f aca="false">$L$27/K27</f>
        <v>0.832402234636871</v>
      </c>
      <c r="AG27" s="611" t="n">
        <f aca="false">$L$27/L27</f>
        <v>1</v>
      </c>
      <c r="AI27" s="609" t="s">
        <v>385</v>
      </c>
      <c r="AJ27" s="618" t="s">
        <v>304</v>
      </c>
      <c r="AM27" s="590" t="s">
        <v>391</v>
      </c>
      <c r="AN27" s="579" t="s">
        <v>392</v>
      </c>
      <c r="AO27" s="591" t="s">
        <v>346</v>
      </c>
      <c r="AP27" s="591" t="s">
        <v>291</v>
      </c>
      <c r="AQ27" s="591" t="s">
        <v>313</v>
      </c>
      <c r="AR27" s="637" t="s">
        <v>285</v>
      </c>
      <c r="AS27" s="636"/>
      <c r="AT27" s="638"/>
    </row>
    <row r="28" s="554" customFormat="true" ht="27" hidden="false" customHeight="true" outlineLevel="0" collapsed="false">
      <c r="A28" s="609" t="s">
        <v>388</v>
      </c>
      <c r="B28" s="610" t="s">
        <v>393</v>
      </c>
      <c r="C28" s="611" t="n">
        <v>0.186</v>
      </c>
      <c r="D28" s="612" t="n">
        <v>0.178</v>
      </c>
      <c r="E28" s="612" t="n">
        <v>0.155</v>
      </c>
      <c r="F28" s="612" t="n">
        <v>0.125</v>
      </c>
      <c r="G28" s="639" t="n">
        <v>0.21</v>
      </c>
      <c r="H28" s="639" t="n">
        <v>0.228</v>
      </c>
      <c r="I28" s="639" t="n">
        <v>0.202</v>
      </c>
      <c r="J28" s="639" t="n">
        <v>0.22</v>
      </c>
      <c r="K28" s="639" t="n">
        <v>0.179</v>
      </c>
      <c r="L28" s="639" t="n">
        <v>0.149</v>
      </c>
      <c r="M28" s="640"/>
      <c r="N28" s="615" t="s">
        <v>309</v>
      </c>
      <c r="O28" s="591" t="s">
        <v>354</v>
      </c>
      <c r="P28" s="603"/>
      <c r="Q28" s="562"/>
      <c r="R28" s="562"/>
      <c r="U28" s="562"/>
      <c r="V28" s="609" t="s">
        <v>388</v>
      </c>
      <c r="W28" s="610" t="s">
        <v>393</v>
      </c>
      <c r="X28" s="611" t="n">
        <f aca="false">$F$28/C28</f>
        <v>0.672043010752688</v>
      </c>
      <c r="Y28" s="611" t="n">
        <f aca="false">$F$28/D28</f>
        <v>0.702247191011236</v>
      </c>
      <c r="Z28" s="611" t="n">
        <f aca="false">$F$28/E28</f>
        <v>0.806451612903226</v>
      </c>
      <c r="AA28" s="611" t="n">
        <f aca="false">$F$28/F28</f>
        <v>1</v>
      </c>
      <c r="AB28" s="611" t="n">
        <f aca="false">$L$28/G28</f>
        <v>0.70952380952381</v>
      </c>
      <c r="AC28" s="611" t="n">
        <f aca="false">$L$28/H28</f>
        <v>0.653508771929825</v>
      </c>
      <c r="AD28" s="611" t="n">
        <f aca="false">$L$28/I28</f>
        <v>0.737623762376238</v>
      </c>
      <c r="AE28" s="611" t="n">
        <f aca="false">$L$28/J28</f>
        <v>0.677272727272727</v>
      </c>
      <c r="AF28" s="611" t="n">
        <f aca="false">$L$28/K28</f>
        <v>0.832402234636871</v>
      </c>
      <c r="AG28" s="611" t="n">
        <f aca="false">$L$28/L28</f>
        <v>1</v>
      </c>
      <c r="AI28" s="609" t="s">
        <v>388</v>
      </c>
      <c r="AJ28" s="618" t="s">
        <v>316</v>
      </c>
      <c r="AM28" s="590" t="s">
        <v>394</v>
      </c>
      <c r="AN28" s="579" t="s">
        <v>395</v>
      </c>
      <c r="AO28" s="591" t="s">
        <v>346</v>
      </c>
      <c r="AP28" s="591" t="s">
        <v>291</v>
      </c>
      <c r="AQ28" s="591" t="s">
        <v>313</v>
      </c>
      <c r="AR28" s="637" t="s">
        <v>285</v>
      </c>
      <c r="AS28" s="636"/>
      <c r="AT28" s="638"/>
    </row>
    <row r="29" s="554" customFormat="true" ht="27" hidden="false" customHeight="true" outlineLevel="0" collapsed="false">
      <c r="A29" s="609" t="s">
        <v>391</v>
      </c>
      <c r="B29" s="610" t="s">
        <v>396</v>
      </c>
      <c r="C29" s="611" t="n">
        <v>0.186</v>
      </c>
      <c r="D29" s="612" t="n">
        <v>0.178</v>
      </c>
      <c r="E29" s="612" t="n">
        <v>0.155</v>
      </c>
      <c r="F29" s="612" t="n">
        <v>0.125</v>
      </c>
      <c r="G29" s="639" t="n">
        <v>0.21</v>
      </c>
      <c r="H29" s="639" t="n">
        <v>0.228</v>
      </c>
      <c r="I29" s="639" t="n">
        <v>0.202</v>
      </c>
      <c r="J29" s="639" t="n">
        <v>0.22</v>
      </c>
      <c r="K29" s="639" t="n">
        <v>0.179</v>
      </c>
      <c r="L29" s="639" t="n">
        <v>0.149</v>
      </c>
      <c r="M29" s="640"/>
      <c r="N29" s="615" t="s">
        <v>309</v>
      </c>
      <c r="O29" s="591" t="s">
        <v>334</v>
      </c>
      <c r="P29" s="603"/>
      <c r="Q29" s="562"/>
      <c r="R29" s="562"/>
      <c r="U29" s="562"/>
      <c r="V29" s="609" t="s">
        <v>391</v>
      </c>
      <c r="W29" s="610" t="s">
        <v>396</v>
      </c>
      <c r="X29" s="611" t="n">
        <f aca="false">$F$29/C29</f>
        <v>0.672043010752688</v>
      </c>
      <c r="Y29" s="611" t="n">
        <f aca="false">$F$29/D29</f>
        <v>0.702247191011236</v>
      </c>
      <c r="Z29" s="611" t="n">
        <f aca="false">$F$29/E29</f>
        <v>0.806451612903226</v>
      </c>
      <c r="AA29" s="611" t="n">
        <f aca="false">$F$29/F29</f>
        <v>1</v>
      </c>
      <c r="AB29" s="611" t="n">
        <f aca="false">$L$29/G29</f>
        <v>0.70952380952381</v>
      </c>
      <c r="AC29" s="611" t="n">
        <f aca="false">$L$29/H29</f>
        <v>0.653508771929825</v>
      </c>
      <c r="AD29" s="611" t="n">
        <f aca="false">$L$29/I29</f>
        <v>0.737623762376238</v>
      </c>
      <c r="AE29" s="611" t="n">
        <f aca="false">$L$29/J29</f>
        <v>0.677272727272727</v>
      </c>
      <c r="AF29" s="611" t="n">
        <f aca="false">$L$29/K29</f>
        <v>0.832402234636871</v>
      </c>
      <c r="AG29" s="611" t="n">
        <f aca="false">$L$29/L29</f>
        <v>1</v>
      </c>
      <c r="AI29" s="609" t="s">
        <v>391</v>
      </c>
      <c r="AJ29" s="618" t="s">
        <v>316</v>
      </c>
      <c r="AM29" s="590" t="s">
        <v>397</v>
      </c>
      <c r="AN29" s="579" t="s">
        <v>398</v>
      </c>
      <c r="AO29" s="591" t="s">
        <v>346</v>
      </c>
      <c r="AP29" s="591" t="s">
        <v>291</v>
      </c>
      <c r="AQ29" s="591" t="s">
        <v>313</v>
      </c>
      <c r="AR29" s="637" t="s">
        <v>285</v>
      </c>
      <c r="AS29" s="636"/>
      <c r="AT29" s="638"/>
    </row>
    <row r="30" s="554" customFormat="true" ht="27" hidden="false" customHeight="true" outlineLevel="0" collapsed="false">
      <c r="A30" s="609" t="s">
        <v>394</v>
      </c>
      <c r="B30" s="610" t="s">
        <v>399</v>
      </c>
      <c r="C30" s="611" t="n">
        <v>0.186</v>
      </c>
      <c r="D30" s="612" t="n">
        <v>0.178</v>
      </c>
      <c r="E30" s="612" t="n">
        <v>0.155</v>
      </c>
      <c r="F30" s="612" t="n">
        <v>0.125</v>
      </c>
      <c r="G30" s="639" t="n">
        <v>0.21</v>
      </c>
      <c r="H30" s="639" t="n">
        <v>0.228</v>
      </c>
      <c r="I30" s="639" t="n">
        <v>0.202</v>
      </c>
      <c r="J30" s="639" t="n">
        <v>0.22</v>
      </c>
      <c r="K30" s="639" t="n">
        <v>0.179</v>
      </c>
      <c r="L30" s="639" t="n">
        <v>0.149</v>
      </c>
      <c r="M30" s="640"/>
      <c r="N30" s="615" t="s">
        <v>309</v>
      </c>
      <c r="O30" s="591" t="s">
        <v>381</v>
      </c>
      <c r="P30" s="603"/>
      <c r="Q30" s="562"/>
      <c r="R30" s="562"/>
      <c r="U30" s="562"/>
      <c r="V30" s="609" t="s">
        <v>394</v>
      </c>
      <c r="W30" s="610" t="s">
        <v>399</v>
      </c>
      <c r="X30" s="611" t="n">
        <f aca="false">$F$30/C30</f>
        <v>0.672043010752688</v>
      </c>
      <c r="Y30" s="611" t="n">
        <f aca="false">$F$30/D30</f>
        <v>0.702247191011236</v>
      </c>
      <c r="Z30" s="611" t="n">
        <f aca="false">$F$30/E30</f>
        <v>0.806451612903226</v>
      </c>
      <c r="AA30" s="611" t="n">
        <f aca="false">$F$30/F30</f>
        <v>1</v>
      </c>
      <c r="AB30" s="611" t="n">
        <f aca="false">$L$30/G30</f>
        <v>0.70952380952381</v>
      </c>
      <c r="AC30" s="611" t="n">
        <f aca="false">$L$30/H30</f>
        <v>0.653508771929825</v>
      </c>
      <c r="AD30" s="611" t="n">
        <f aca="false">$L$30/I30</f>
        <v>0.737623762376238</v>
      </c>
      <c r="AE30" s="611" t="n">
        <f aca="false">$L$30/J30</f>
        <v>0.677272727272727</v>
      </c>
      <c r="AF30" s="611" t="n">
        <f aca="false">$L$30/K30</f>
        <v>0.832402234636871</v>
      </c>
      <c r="AG30" s="611" t="n">
        <f aca="false">$L$30/L30</f>
        <v>1</v>
      </c>
      <c r="AI30" s="609" t="s">
        <v>394</v>
      </c>
      <c r="AJ30" s="618" t="s">
        <v>316</v>
      </c>
      <c r="AM30" s="590" t="s">
        <v>400</v>
      </c>
      <c r="AN30" s="579" t="s">
        <v>401</v>
      </c>
      <c r="AO30" s="591" t="s">
        <v>346</v>
      </c>
      <c r="AP30" s="591" t="s">
        <v>291</v>
      </c>
      <c r="AQ30" s="591" t="s">
        <v>313</v>
      </c>
      <c r="AR30" s="637" t="s">
        <v>285</v>
      </c>
      <c r="AS30" s="636"/>
      <c r="AT30" s="638"/>
    </row>
    <row r="31" s="554" customFormat="true" ht="27" hidden="false" customHeight="true" outlineLevel="0" collapsed="false">
      <c r="A31" s="609" t="s">
        <v>397</v>
      </c>
      <c r="B31" s="610" t="s">
        <v>402</v>
      </c>
      <c r="C31" s="611" t="n">
        <v>0.14</v>
      </c>
      <c r="D31" s="612" t="n">
        <v>0.136</v>
      </c>
      <c r="E31" s="612" t="n">
        <v>0.113</v>
      </c>
      <c r="F31" s="612" t="n">
        <v>0.09</v>
      </c>
      <c r="G31" s="639" t="n">
        <v>0.163</v>
      </c>
      <c r="H31" s="639" t="n">
        <v>0.176</v>
      </c>
      <c r="I31" s="639" t="n">
        <v>0.159</v>
      </c>
      <c r="J31" s="639" t="n">
        <v>0.172</v>
      </c>
      <c r="K31" s="621" t="n">
        <v>0.136</v>
      </c>
      <c r="L31" s="621" t="n">
        <v>0.113</v>
      </c>
      <c r="M31" s="622"/>
      <c r="N31" s="615" t="s">
        <v>309</v>
      </c>
      <c r="O31" s="591" t="s">
        <v>320</v>
      </c>
      <c r="P31" s="603"/>
      <c r="Q31" s="562"/>
      <c r="R31" s="562"/>
      <c r="U31" s="562"/>
      <c r="V31" s="609" t="s">
        <v>397</v>
      </c>
      <c r="W31" s="610" t="s">
        <v>402</v>
      </c>
      <c r="X31" s="611" t="n">
        <f aca="false">$F$31/C31</f>
        <v>0.642857142857143</v>
      </c>
      <c r="Y31" s="611" t="n">
        <f aca="false">$F$31/D31</f>
        <v>0.661764705882353</v>
      </c>
      <c r="Z31" s="611" t="n">
        <f aca="false">$F$31/E31</f>
        <v>0.79646017699115</v>
      </c>
      <c r="AA31" s="611" t="n">
        <f aca="false">$F$31/F31</f>
        <v>1</v>
      </c>
      <c r="AB31" s="611" t="n">
        <f aca="false">$L$31/G31</f>
        <v>0.693251533742331</v>
      </c>
      <c r="AC31" s="611" t="n">
        <f aca="false">$L$31/H31</f>
        <v>0.642045454545454</v>
      </c>
      <c r="AD31" s="611" t="n">
        <f aca="false">$L$31/I31</f>
        <v>0.710691823899371</v>
      </c>
      <c r="AE31" s="611" t="n">
        <f aca="false">$L$31/J31</f>
        <v>0.656976744186046</v>
      </c>
      <c r="AF31" s="611" t="n">
        <f aca="false">$L$31/K31</f>
        <v>0.830882352941176</v>
      </c>
      <c r="AG31" s="611" t="n">
        <f aca="false">$L$31/L31</f>
        <v>1</v>
      </c>
      <c r="AI31" s="609" t="s">
        <v>397</v>
      </c>
      <c r="AJ31" s="618" t="s">
        <v>304</v>
      </c>
      <c r="AM31" s="590" t="s">
        <v>403</v>
      </c>
      <c r="AN31" s="579" t="s">
        <v>404</v>
      </c>
      <c r="AO31" s="591" t="s">
        <v>346</v>
      </c>
      <c r="AP31" s="591" t="s">
        <v>291</v>
      </c>
      <c r="AQ31" s="591" t="s">
        <v>312</v>
      </c>
      <c r="AR31" s="591" t="s">
        <v>287</v>
      </c>
      <c r="AS31" s="636" t="s">
        <v>313</v>
      </c>
      <c r="AT31" s="633" t="s">
        <v>285</v>
      </c>
    </row>
    <row r="32" s="554" customFormat="true" ht="27" hidden="false" customHeight="true" outlineLevel="0" collapsed="false">
      <c r="A32" s="609" t="s">
        <v>400</v>
      </c>
      <c r="B32" s="610" t="s">
        <v>405</v>
      </c>
      <c r="C32" s="611" t="n">
        <v>0.14</v>
      </c>
      <c r="D32" s="612" t="n">
        <v>0.136</v>
      </c>
      <c r="E32" s="612" t="n">
        <v>0.113</v>
      </c>
      <c r="F32" s="612" t="n">
        <v>0.09</v>
      </c>
      <c r="G32" s="639" t="n">
        <v>0.163</v>
      </c>
      <c r="H32" s="639" t="n">
        <v>0.176</v>
      </c>
      <c r="I32" s="639" t="n">
        <v>0.159</v>
      </c>
      <c r="J32" s="639" t="n">
        <v>0.172</v>
      </c>
      <c r="K32" s="621" t="n">
        <v>0.136</v>
      </c>
      <c r="L32" s="621" t="n">
        <v>0.113</v>
      </c>
      <c r="M32" s="622"/>
      <c r="N32" s="615" t="s">
        <v>309</v>
      </c>
      <c r="O32" s="591" t="s">
        <v>320</v>
      </c>
      <c r="P32" s="603"/>
      <c r="Q32" s="562"/>
      <c r="R32" s="562"/>
      <c r="U32" s="562"/>
      <c r="V32" s="609" t="s">
        <v>400</v>
      </c>
      <c r="W32" s="610" t="s">
        <v>405</v>
      </c>
      <c r="X32" s="611" t="n">
        <f aca="false">$F$32/C32</f>
        <v>0.642857142857143</v>
      </c>
      <c r="Y32" s="611" t="n">
        <f aca="false">$F$32/D32</f>
        <v>0.661764705882353</v>
      </c>
      <c r="Z32" s="611" t="n">
        <f aca="false">$F$32/E32</f>
        <v>0.79646017699115</v>
      </c>
      <c r="AA32" s="611" t="n">
        <f aca="false">$F$32/F32</f>
        <v>1</v>
      </c>
      <c r="AB32" s="611" t="n">
        <f aca="false">$L$32/G32</f>
        <v>0.693251533742331</v>
      </c>
      <c r="AC32" s="611" t="n">
        <f aca="false">$L$32/H32</f>
        <v>0.642045454545454</v>
      </c>
      <c r="AD32" s="611" t="n">
        <f aca="false">$L$32/I32</f>
        <v>0.710691823899371</v>
      </c>
      <c r="AE32" s="611" t="n">
        <f aca="false">$L$32/J32</f>
        <v>0.656976744186046</v>
      </c>
      <c r="AF32" s="611" t="n">
        <f aca="false">$L$32/K32</f>
        <v>0.830882352941176</v>
      </c>
      <c r="AG32" s="611" t="n">
        <f aca="false">$L$32/L32</f>
        <v>1</v>
      </c>
      <c r="AI32" s="609" t="s">
        <v>400</v>
      </c>
      <c r="AJ32" s="618" t="s">
        <v>304</v>
      </c>
      <c r="AM32" s="590" t="s">
        <v>406</v>
      </c>
      <c r="AN32" s="579" t="s">
        <v>407</v>
      </c>
      <c r="AO32" s="591" t="s">
        <v>346</v>
      </c>
      <c r="AP32" s="591" t="s">
        <v>291</v>
      </c>
      <c r="AQ32" s="591" t="s">
        <v>312</v>
      </c>
      <c r="AR32" s="591" t="s">
        <v>287</v>
      </c>
      <c r="AS32" s="636" t="s">
        <v>313</v>
      </c>
      <c r="AT32" s="633" t="s">
        <v>285</v>
      </c>
    </row>
    <row r="33" s="554" customFormat="true" ht="27" hidden="false" customHeight="true" outlineLevel="0" collapsed="false">
      <c r="A33" s="609" t="s">
        <v>403</v>
      </c>
      <c r="B33" s="610" t="s">
        <v>408</v>
      </c>
      <c r="C33" s="611" t="n">
        <v>0.14</v>
      </c>
      <c r="D33" s="612" t="n">
        <v>0.136</v>
      </c>
      <c r="E33" s="612" t="n">
        <v>0.113</v>
      </c>
      <c r="F33" s="612" t="n">
        <v>0.09</v>
      </c>
      <c r="G33" s="639" t="n">
        <v>0.163</v>
      </c>
      <c r="H33" s="639" t="n">
        <v>0.176</v>
      </c>
      <c r="I33" s="639" t="n">
        <v>0.159</v>
      </c>
      <c r="J33" s="639" t="n">
        <v>0.172</v>
      </c>
      <c r="K33" s="639" t="n">
        <v>0.136</v>
      </c>
      <c r="L33" s="639" t="n">
        <v>0.113</v>
      </c>
      <c r="M33" s="640"/>
      <c r="N33" s="615" t="s">
        <v>309</v>
      </c>
      <c r="O33" s="591" t="s">
        <v>320</v>
      </c>
      <c r="P33" s="603"/>
      <c r="Q33" s="562"/>
      <c r="R33" s="562"/>
      <c r="U33" s="562"/>
      <c r="V33" s="609" t="s">
        <v>403</v>
      </c>
      <c r="W33" s="610" t="s">
        <v>408</v>
      </c>
      <c r="X33" s="611" t="n">
        <f aca="false">$F$33/C33</f>
        <v>0.642857142857143</v>
      </c>
      <c r="Y33" s="611" t="n">
        <f aca="false">$F$33/D33</f>
        <v>0.661764705882353</v>
      </c>
      <c r="Z33" s="611" t="n">
        <f aca="false">$F$33/E33</f>
        <v>0.79646017699115</v>
      </c>
      <c r="AA33" s="611" t="n">
        <f aca="false">$F$33/F33</f>
        <v>1</v>
      </c>
      <c r="AB33" s="611" t="n">
        <f aca="false">$L$33/G33</f>
        <v>0.693251533742331</v>
      </c>
      <c r="AC33" s="611" t="n">
        <f aca="false">$L$33/H33</f>
        <v>0.642045454545454</v>
      </c>
      <c r="AD33" s="611" t="n">
        <f aca="false">$L$33/I33</f>
        <v>0.710691823899371</v>
      </c>
      <c r="AE33" s="611" t="n">
        <f aca="false">$L$33/J33</f>
        <v>0.656976744186046</v>
      </c>
      <c r="AF33" s="611" t="n">
        <f aca="false">$L$33/K33</f>
        <v>0.830882352941176</v>
      </c>
      <c r="AG33" s="611" t="n">
        <f aca="false">$L$33/L33</f>
        <v>1</v>
      </c>
      <c r="AI33" s="609" t="s">
        <v>403</v>
      </c>
      <c r="AJ33" s="618" t="s">
        <v>316</v>
      </c>
      <c r="AM33" s="590" t="s">
        <v>409</v>
      </c>
      <c r="AN33" s="579" t="s">
        <v>410</v>
      </c>
      <c r="AO33" s="591" t="s">
        <v>346</v>
      </c>
      <c r="AP33" s="591" t="s">
        <v>291</v>
      </c>
      <c r="AQ33" s="591" t="s">
        <v>313</v>
      </c>
      <c r="AR33" s="637" t="s">
        <v>285</v>
      </c>
      <c r="AS33" s="636"/>
      <c r="AT33" s="638"/>
    </row>
    <row r="34" s="554" customFormat="true" ht="27" hidden="false" customHeight="true" outlineLevel="0" collapsed="false">
      <c r="A34" s="609" t="s">
        <v>406</v>
      </c>
      <c r="B34" s="610" t="s">
        <v>411</v>
      </c>
      <c r="C34" s="611" t="n">
        <v>0.14</v>
      </c>
      <c r="D34" s="612" t="n">
        <v>0.136</v>
      </c>
      <c r="E34" s="612" t="n">
        <v>0.113</v>
      </c>
      <c r="F34" s="612" t="n">
        <v>0.09</v>
      </c>
      <c r="G34" s="639" t="n">
        <v>0.163</v>
      </c>
      <c r="H34" s="639" t="n">
        <v>0.176</v>
      </c>
      <c r="I34" s="639" t="n">
        <v>0.159</v>
      </c>
      <c r="J34" s="639" t="n">
        <v>0.172</v>
      </c>
      <c r="K34" s="639" t="n">
        <v>0.136</v>
      </c>
      <c r="L34" s="639" t="n">
        <v>0.113</v>
      </c>
      <c r="M34" s="640"/>
      <c r="N34" s="615" t="s">
        <v>309</v>
      </c>
      <c r="O34" s="591" t="s">
        <v>334</v>
      </c>
      <c r="P34" s="603"/>
      <c r="Q34" s="562"/>
      <c r="R34" s="562"/>
      <c r="U34" s="562"/>
      <c r="V34" s="609" t="s">
        <v>406</v>
      </c>
      <c r="W34" s="610" t="s">
        <v>411</v>
      </c>
      <c r="X34" s="611" t="n">
        <f aca="false">$F$34/C34</f>
        <v>0.642857142857143</v>
      </c>
      <c r="Y34" s="611" t="n">
        <f aca="false">$F$34/D34</f>
        <v>0.661764705882353</v>
      </c>
      <c r="Z34" s="611" t="n">
        <f aca="false">$F$34/E34</f>
        <v>0.79646017699115</v>
      </c>
      <c r="AA34" s="611" t="n">
        <f aca="false">$F$34/F34</f>
        <v>1</v>
      </c>
      <c r="AB34" s="611" t="n">
        <f aca="false">$L$34/G34</f>
        <v>0.693251533742331</v>
      </c>
      <c r="AC34" s="611" t="n">
        <f aca="false">$L$34/H34</f>
        <v>0.642045454545454</v>
      </c>
      <c r="AD34" s="611" t="n">
        <f aca="false">$L$34/I34</f>
        <v>0.710691823899371</v>
      </c>
      <c r="AE34" s="611" t="n">
        <f aca="false">$L$34/J34</f>
        <v>0.656976744186046</v>
      </c>
      <c r="AF34" s="611" t="n">
        <f aca="false">$L$34/K34</f>
        <v>0.830882352941176</v>
      </c>
      <c r="AG34" s="611" t="n">
        <f aca="false">$L$34/L34</f>
        <v>1</v>
      </c>
      <c r="AI34" s="609" t="s">
        <v>406</v>
      </c>
      <c r="AJ34" s="618" t="s">
        <v>316</v>
      </c>
      <c r="AM34" s="590" t="s">
        <v>412</v>
      </c>
      <c r="AN34" s="579" t="s">
        <v>413</v>
      </c>
      <c r="AO34" s="591" t="s">
        <v>346</v>
      </c>
      <c r="AP34" s="591" t="s">
        <v>291</v>
      </c>
      <c r="AQ34" s="591" t="s">
        <v>312</v>
      </c>
      <c r="AR34" s="591" t="s">
        <v>287</v>
      </c>
      <c r="AS34" s="636" t="s">
        <v>313</v>
      </c>
      <c r="AT34" s="633" t="s">
        <v>285</v>
      </c>
    </row>
    <row r="35" s="554" customFormat="true" ht="27" hidden="false" customHeight="true" outlineLevel="0" collapsed="false">
      <c r="A35" s="609" t="s">
        <v>409</v>
      </c>
      <c r="B35" s="610" t="s">
        <v>414</v>
      </c>
      <c r="C35" s="611" t="n">
        <v>0.075</v>
      </c>
      <c r="D35" s="612" t="n">
        <v>0.071</v>
      </c>
      <c r="E35" s="612" t="n">
        <v>0.054</v>
      </c>
      <c r="F35" s="612" t="n">
        <v>0.044</v>
      </c>
      <c r="G35" s="621" t="n">
        <v>0.09</v>
      </c>
      <c r="H35" s="621" t="n">
        <v>0.097</v>
      </c>
      <c r="I35" s="621" t="n">
        <v>0.086</v>
      </c>
      <c r="J35" s="621" t="n">
        <v>0.093</v>
      </c>
      <c r="K35" s="639" t="n">
        <v>0.069</v>
      </c>
      <c r="L35" s="639" t="n">
        <v>0.059</v>
      </c>
      <c r="M35" s="640"/>
      <c r="N35" s="615" t="s">
        <v>309</v>
      </c>
      <c r="O35" s="591" t="s">
        <v>320</v>
      </c>
      <c r="P35" s="603"/>
      <c r="Q35" s="562"/>
      <c r="R35" s="562"/>
      <c r="U35" s="562"/>
      <c r="V35" s="609" t="s">
        <v>409</v>
      </c>
      <c r="W35" s="610" t="s">
        <v>414</v>
      </c>
      <c r="X35" s="611" t="n">
        <f aca="false">$F$35/C35</f>
        <v>0.586666666666667</v>
      </c>
      <c r="Y35" s="611" t="n">
        <f aca="false">$F$35/D35</f>
        <v>0.619718309859155</v>
      </c>
      <c r="Z35" s="611" t="n">
        <f aca="false">$F$35/E35</f>
        <v>0.814814814814815</v>
      </c>
      <c r="AA35" s="611" t="n">
        <f aca="false">$F$35/F35</f>
        <v>1</v>
      </c>
      <c r="AB35" s="611" t="n">
        <f aca="false">$L$35/G35</f>
        <v>0.655555555555556</v>
      </c>
      <c r="AC35" s="611" t="n">
        <f aca="false">$L$35/H35</f>
        <v>0.608247422680412</v>
      </c>
      <c r="AD35" s="611" t="n">
        <f aca="false">$L$35/I35</f>
        <v>0.686046511627907</v>
      </c>
      <c r="AE35" s="611" t="n">
        <f aca="false">$L$35/J35</f>
        <v>0.634408602150538</v>
      </c>
      <c r="AF35" s="611" t="n">
        <f aca="false">$L$35/K35</f>
        <v>0.855072463768116</v>
      </c>
      <c r="AG35" s="611" t="n">
        <f aca="false">$L$35/L35</f>
        <v>1</v>
      </c>
      <c r="AI35" s="609" t="s">
        <v>409</v>
      </c>
      <c r="AJ35" s="618" t="s">
        <v>304</v>
      </c>
      <c r="AM35" s="590" t="s">
        <v>415</v>
      </c>
      <c r="AN35" s="579" t="s">
        <v>416</v>
      </c>
      <c r="AO35" s="591" t="s">
        <v>346</v>
      </c>
      <c r="AP35" s="591" t="s">
        <v>291</v>
      </c>
      <c r="AQ35" s="591" t="s">
        <v>312</v>
      </c>
      <c r="AR35" s="591" t="s">
        <v>287</v>
      </c>
      <c r="AS35" s="636" t="s">
        <v>313</v>
      </c>
      <c r="AT35" s="633" t="s">
        <v>285</v>
      </c>
    </row>
    <row r="36" s="554" customFormat="true" ht="27" hidden="false" customHeight="true" outlineLevel="0" collapsed="false">
      <c r="A36" s="609" t="s">
        <v>412</v>
      </c>
      <c r="B36" s="610" t="s">
        <v>417</v>
      </c>
      <c r="C36" s="611" t="n">
        <v>0.075</v>
      </c>
      <c r="D36" s="612" t="n">
        <v>0.071</v>
      </c>
      <c r="E36" s="612" t="n">
        <v>0.054</v>
      </c>
      <c r="F36" s="612" t="n">
        <v>0.044</v>
      </c>
      <c r="G36" s="639" t="n">
        <v>0.09</v>
      </c>
      <c r="H36" s="639" t="n">
        <v>0.097</v>
      </c>
      <c r="I36" s="639" t="n">
        <v>0.086</v>
      </c>
      <c r="J36" s="639" t="n">
        <v>0.093</v>
      </c>
      <c r="K36" s="621" t="n">
        <v>0.069</v>
      </c>
      <c r="L36" s="621" t="n">
        <v>0.059</v>
      </c>
      <c r="M36" s="622"/>
      <c r="N36" s="615" t="s">
        <v>309</v>
      </c>
      <c r="O36" s="591" t="s">
        <v>320</v>
      </c>
      <c r="P36" s="603"/>
      <c r="Q36" s="562"/>
      <c r="R36" s="562"/>
      <c r="U36" s="562"/>
      <c r="V36" s="609" t="s">
        <v>412</v>
      </c>
      <c r="W36" s="610" t="s">
        <v>417</v>
      </c>
      <c r="X36" s="611" t="n">
        <f aca="false">$F$36/C36</f>
        <v>0.586666666666667</v>
      </c>
      <c r="Y36" s="611" t="n">
        <f aca="false">$F$36/D36</f>
        <v>0.619718309859155</v>
      </c>
      <c r="Z36" s="611" t="n">
        <f aca="false">$F$36/E36</f>
        <v>0.814814814814815</v>
      </c>
      <c r="AA36" s="611" t="n">
        <f aca="false">$F$36/F36</f>
        <v>1</v>
      </c>
      <c r="AB36" s="611" t="n">
        <f aca="false">$L$36/G36</f>
        <v>0.655555555555556</v>
      </c>
      <c r="AC36" s="611" t="n">
        <f aca="false">$L$36/H36</f>
        <v>0.608247422680412</v>
      </c>
      <c r="AD36" s="611" t="n">
        <f aca="false">$L$36/I36</f>
        <v>0.686046511627907</v>
      </c>
      <c r="AE36" s="611" t="n">
        <f aca="false">$L$36/J36</f>
        <v>0.634408602150538</v>
      </c>
      <c r="AF36" s="611" t="n">
        <f aca="false">$L$36/K36</f>
        <v>0.855072463768116</v>
      </c>
      <c r="AG36" s="611" t="n">
        <f aca="false">$L$36/L36</f>
        <v>1</v>
      </c>
      <c r="AI36" s="609" t="s">
        <v>412</v>
      </c>
      <c r="AJ36" s="618" t="s">
        <v>316</v>
      </c>
      <c r="AM36" s="590" t="s">
        <v>418</v>
      </c>
      <c r="AN36" s="579" t="s">
        <v>419</v>
      </c>
      <c r="AO36" s="591" t="s">
        <v>346</v>
      </c>
      <c r="AP36" s="591" t="s">
        <v>291</v>
      </c>
      <c r="AQ36" s="591" t="s">
        <v>312</v>
      </c>
      <c r="AR36" s="591" t="s">
        <v>287</v>
      </c>
      <c r="AS36" s="636" t="s">
        <v>313</v>
      </c>
      <c r="AT36" s="633" t="s">
        <v>285</v>
      </c>
    </row>
    <row r="37" s="554" customFormat="true" ht="27" hidden="false" customHeight="true" outlineLevel="0" collapsed="false">
      <c r="A37" s="609" t="s">
        <v>415</v>
      </c>
      <c r="B37" s="610" t="s">
        <v>420</v>
      </c>
      <c r="C37" s="611" t="n">
        <v>0.075</v>
      </c>
      <c r="D37" s="612" t="n">
        <v>0.071</v>
      </c>
      <c r="E37" s="612" t="n">
        <v>0.054</v>
      </c>
      <c r="F37" s="612" t="n">
        <v>0.044</v>
      </c>
      <c r="G37" s="639" t="n">
        <v>0.09</v>
      </c>
      <c r="H37" s="639" t="n">
        <v>0.097</v>
      </c>
      <c r="I37" s="639" t="n">
        <v>0.086</v>
      </c>
      <c r="J37" s="639" t="n">
        <v>0.093</v>
      </c>
      <c r="K37" s="621" t="n">
        <v>0.069</v>
      </c>
      <c r="L37" s="621" t="n">
        <v>0.059</v>
      </c>
      <c r="M37" s="622"/>
      <c r="N37" s="615" t="s">
        <v>309</v>
      </c>
      <c r="O37" s="591" t="s">
        <v>334</v>
      </c>
      <c r="P37" s="603"/>
      <c r="Q37" s="562"/>
      <c r="R37" s="562"/>
      <c r="U37" s="562"/>
      <c r="V37" s="609" t="s">
        <v>415</v>
      </c>
      <c r="W37" s="610" t="s">
        <v>420</v>
      </c>
      <c r="X37" s="611" t="n">
        <f aca="false">$F$37/C37</f>
        <v>0.586666666666667</v>
      </c>
      <c r="Y37" s="611" t="n">
        <f aca="false">$F$37/D37</f>
        <v>0.619718309859155</v>
      </c>
      <c r="Z37" s="611" t="n">
        <f aca="false">$F$37/E37</f>
        <v>0.814814814814815</v>
      </c>
      <c r="AA37" s="611" t="n">
        <f aca="false">$F$37/F37</f>
        <v>1</v>
      </c>
      <c r="AB37" s="611" t="n">
        <f aca="false">$L$37/G37</f>
        <v>0.655555555555556</v>
      </c>
      <c r="AC37" s="611" t="n">
        <f aca="false">$L$37/H37</f>
        <v>0.608247422680412</v>
      </c>
      <c r="AD37" s="611" t="n">
        <f aca="false">$L$37/I37</f>
        <v>0.686046511627907</v>
      </c>
      <c r="AE37" s="611" t="n">
        <f aca="false">$L$37/J37</f>
        <v>0.634408602150538</v>
      </c>
      <c r="AF37" s="611" t="n">
        <f aca="false">$L$37/K37</f>
        <v>0.855072463768116</v>
      </c>
      <c r="AG37" s="611" t="n">
        <f aca="false">$L$37/L37</f>
        <v>1</v>
      </c>
      <c r="AI37" s="609" t="s">
        <v>415</v>
      </c>
      <c r="AJ37" s="618" t="s">
        <v>316</v>
      </c>
      <c r="AM37" s="590" t="s">
        <v>421</v>
      </c>
      <c r="AN37" s="579" t="s">
        <v>422</v>
      </c>
      <c r="AO37" s="591" t="s">
        <v>346</v>
      </c>
      <c r="AP37" s="591" t="s">
        <v>291</v>
      </c>
      <c r="AQ37" s="591" t="s">
        <v>312</v>
      </c>
      <c r="AR37" s="591" t="s">
        <v>287</v>
      </c>
      <c r="AS37" s="636" t="s">
        <v>313</v>
      </c>
      <c r="AT37" s="633" t="s">
        <v>285</v>
      </c>
    </row>
    <row r="38" s="554" customFormat="true" ht="27" hidden="false" customHeight="true" outlineLevel="0" collapsed="false">
      <c r="A38" s="609" t="s">
        <v>418</v>
      </c>
      <c r="B38" s="610" t="s">
        <v>423</v>
      </c>
      <c r="C38" s="611" t="n">
        <v>0.051</v>
      </c>
      <c r="D38" s="612" t="n">
        <v>0.047</v>
      </c>
      <c r="E38" s="612" t="n">
        <v>0.036</v>
      </c>
      <c r="F38" s="612" t="n">
        <v>0.029</v>
      </c>
      <c r="G38" s="621" t="n">
        <v>0.062</v>
      </c>
      <c r="H38" s="621" t="n">
        <v>0.066</v>
      </c>
      <c r="I38" s="621" t="n">
        <v>0.058</v>
      </c>
      <c r="J38" s="621" t="n">
        <v>0.062</v>
      </c>
      <c r="K38" s="639" t="n">
        <v>0.047</v>
      </c>
      <c r="L38" s="639" t="n">
        <v>0.04</v>
      </c>
      <c r="M38" s="640"/>
      <c r="N38" s="615" t="s">
        <v>309</v>
      </c>
      <c r="O38" s="591" t="s">
        <v>320</v>
      </c>
      <c r="P38" s="603"/>
      <c r="Q38" s="562"/>
      <c r="R38" s="562"/>
      <c r="U38" s="562"/>
      <c r="V38" s="609" t="s">
        <v>418</v>
      </c>
      <c r="W38" s="610" t="s">
        <v>423</v>
      </c>
      <c r="X38" s="611" t="n">
        <f aca="false">$F$38/C38</f>
        <v>0.568627450980392</v>
      </c>
      <c r="Y38" s="611" t="n">
        <f aca="false">$F$38/D38</f>
        <v>0.617021276595745</v>
      </c>
      <c r="Z38" s="611" t="n">
        <f aca="false">$F$38/E38</f>
        <v>0.805555555555556</v>
      </c>
      <c r="AA38" s="611" t="n">
        <f aca="false">$F$38/F38</f>
        <v>1</v>
      </c>
      <c r="AB38" s="611" t="n">
        <f aca="false">$L$38/G38</f>
        <v>0.645161290322581</v>
      </c>
      <c r="AC38" s="611" t="n">
        <f aca="false">$L$38/H38</f>
        <v>0.606060606060606</v>
      </c>
      <c r="AD38" s="611" t="n">
        <f aca="false">$L$38/I38</f>
        <v>0.689655172413793</v>
      </c>
      <c r="AE38" s="611" t="n">
        <f aca="false">$L$38/J38</f>
        <v>0.645161290322581</v>
      </c>
      <c r="AF38" s="611" t="n">
        <f aca="false">$L$38/K38</f>
        <v>0.851063829787234</v>
      </c>
      <c r="AG38" s="611" t="n">
        <f aca="false">$L$38/L38</f>
        <v>1</v>
      </c>
      <c r="AI38" s="609" t="s">
        <v>418</v>
      </c>
      <c r="AJ38" s="618" t="s">
        <v>316</v>
      </c>
      <c r="AM38" s="590" t="s">
        <v>424</v>
      </c>
      <c r="AN38" s="579" t="s">
        <v>425</v>
      </c>
      <c r="AO38" s="641" t="s">
        <v>346</v>
      </c>
      <c r="AP38" s="641" t="s">
        <v>291</v>
      </c>
      <c r="AQ38" s="641" t="s">
        <v>313</v>
      </c>
      <c r="AR38" s="637" t="s">
        <v>285</v>
      </c>
      <c r="AS38" s="642"/>
      <c r="AT38" s="643"/>
    </row>
    <row r="39" s="554" customFormat="true" ht="27" hidden="false" customHeight="true" outlineLevel="0" collapsed="false">
      <c r="A39" s="609" t="s">
        <v>421</v>
      </c>
      <c r="B39" s="610" t="s">
        <v>426</v>
      </c>
      <c r="C39" s="611" t="n">
        <v>0.051</v>
      </c>
      <c r="D39" s="612" t="n">
        <v>0.047</v>
      </c>
      <c r="E39" s="612" t="n">
        <v>0.036</v>
      </c>
      <c r="F39" s="612" t="n">
        <v>0.029</v>
      </c>
      <c r="G39" s="621" t="n">
        <v>0.062</v>
      </c>
      <c r="H39" s="621" t="n">
        <v>0.066</v>
      </c>
      <c r="I39" s="621" t="n">
        <v>0.058</v>
      </c>
      <c r="J39" s="621" t="n">
        <v>0.062</v>
      </c>
      <c r="K39" s="639" t="n">
        <v>0.047</v>
      </c>
      <c r="L39" s="639" t="n">
        <v>0.04</v>
      </c>
      <c r="M39" s="640"/>
      <c r="N39" s="615" t="s">
        <v>309</v>
      </c>
      <c r="O39" s="591" t="s">
        <v>334</v>
      </c>
      <c r="P39" s="603"/>
      <c r="Q39" s="562"/>
      <c r="V39" s="609" t="s">
        <v>421</v>
      </c>
      <c r="W39" s="610" t="s">
        <v>426</v>
      </c>
      <c r="X39" s="611" t="n">
        <f aca="false">$F$39/C39</f>
        <v>0.568627450980392</v>
      </c>
      <c r="Y39" s="611" t="n">
        <f aca="false">$F$39/D39</f>
        <v>0.617021276595745</v>
      </c>
      <c r="Z39" s="611" t="n">
        <f aca="false">$F$39/E39</f>
        <v>0.805555555555556</v>
      </c>
      <c r="AA39" s="611" t="n">
        <f aca="false">$F$39/F39</f>
        <v>1</v>
      </c>
      <c r="AB39" s="611" t="n">
        <f aca="false">$L$39/G39</f>
        <v>0.645161290322581</v>
      </c>
      <c r="AC39" s="611" t="n">
        <f aca="false">$L$39/H39</f>
        <v>0.606060606060606</v>
      </c>
      <c r="AD39" s="611" t="n">
        <f aca="false">$L$39/I39</f>
        <v>0.689655172413793</v>
      </c>
      <c r="AE39" s="611" t="n">
        <f aca="false">$L$39/J39</f>
        <v>0.645161290322581</v>
      </c>
      <c r="AF39" s="611" t="n">
        <f aca="false">$L$39/K39</f>
        <v>0.851063829787234</v>
      </c>
      <c r="AG39" s="611" t="n">
        <f aca="false">$L$39/L39</f>
        <v>1</v>
      </c>
      <c r="AI39" s="609" t="s">
        <v>421</v>
      </c>
      <c r="AJ39" s="618" t="s">
        <v>316</v>
      </c>
      <c r="AM39" s="644" t="s">
        <v>427</v>
      </c>
      <c r="AN39" s="579" t="s">
        <v>428</v>
      </c>
      <c r="AO39" s="641" t="s">
        <v>346</v>
      </c>
      <c r="AP39" s="641" t="s">
        <v>291</v>
      </c>
      <c r="AQ39" s="591" t="s">
        <v>312</v>
      </c>
      <c r="AR39" s="591" t="s">
        <v>287</v>
      </c>
      <c r="AS39" s="645" t="s">
        <v>313</v>
      </c>
      <c r="AT39" s="633" t="s">
        <v>285</v>
      </c>
    </row>
    <row r="40" s="554" customFormat="true" ht="27" hidden="false" customHeight="true" outlineLevel="0" collapsed="false">
      <c r="A40" s="590" t="s">
        <v>424</v>
      </c>
      <c r="B40" s="610" t="s">
        <v>429</v>
      </c>
      <c r="C40" s="611" t="n">
        <v>0.051</v>
      </c>
      <c r="D40" s="612" t="n">
        <v>0.047</v>
      </c>
      <c r="E40" s="612" t="n">
        <v>0.036</v>
      </c>
      <c r="F40" s="612" t="n">
        <v>0.029</v>
      </c>
      <c r="G40" s="621" t="n">
        <v>0.062</v>
      </c>
      <c r="H40" s="621" t="n">
        <v>0.066</v>
      </c>
      <c r="I40" s="621" t="n">
        <v>0.058</v>
      </c>
      <c r="J40" s="621" t="n">
        <v>0.062</v>
      </c>
      <c r="K40" s="621" t="n">
        <v>0.047</v>
      </c>
      <c r="L40" s="621" t="n">
        <v>0.04</v>
      </c>
      <c r="M40" s="622"/>
      <c r="N40" s="615" t="s">
        <v>309</v>
      </c>
      <c r="O40" s="591" t="s">
        <v>320</v>
      </c>
      <c r="P40" s="603"/>
      <c r="V40" s="590" t="s">
        <v>424</v>
      </c>
      <c r="W40" s="610" t="s">
        <v>429</v>
      </c>
      <c r="X40" s="611" t="n">
        <f aca="false">$F$40/C40</f>
        <v>0.568627450980392</v>
      </c>
      <c r="Y40" s="611" t="n">
        <f aca="false">$F$40/D40</f>
        <v>0.617021276595745</v>
      </c>
      <c r="Z40" s="611" t="n">
        <f aca="false">$F$40/E40</f>
        <v>0.805555555555556</v>
      </c>
      <c r="AA40" s="611" t="n">
        <f aca="false">$F$40/F40</f>
        <v>1</v>
      </c>
      <c r="AB40" s="611" t="n">
        <f aca="false">$L$40/G40</f>
        <v>0.645161290322581</v>
      </c>
      <c r="AC40" s="611" t="n">
        <f aca="false">$L$40/H40</f>
        <v>0.606060606060606</v>
      </c>
      <c r="AD40" s="611" t="n">
        <f aca="false">$L$40/I40</f>
        <v>0.689655172413793</v>
      </c>
      <c r="AE40" s="611" t="n">
        <f aca="false">$L$40/J40</f>
        <v>0.645161290322581</v>
      </c>
      <c r="AF40" s="611" t="n">
        <f aca="false">$L$40/K40</f>
        <v>0.851063829787234</v>
      </c>
      <c r="AG40" s="611" t="n">
        <f aca="false">$L$40/L40</f>
        <v>1</v>
      </c>
      <c r="AI40" s="590" t="s">
        <v>424</v>
      </c>
      <c r="AJ40" s="618" t="s">
        <v>304</v>
      </c>
      <c r="AM40" s="646" t="s">
        <v>430</v>
      </c>
      <c r="AN40" s="647" t="s">
        <v>431</v>
      </c>
      <c r="AO40" s="648" t="s">
        <v>346</v>
      </c>
      <c r="AP40" s="648" t="s">
        <v>291</v>
      </c>
      <c r="AQ40" s="591" t="s">
        <v>312</v>
      </c>
      <c r="AR40" s="591" t="s">
        <v>287</v>
      </c>
      <c r="AS40" s="649" t="s">
        <v>313</v>
      </c>
      <c r="AT40" s="633" t="s">
        <v>285</v>
      </c>
    </row>
    <row r="41" s="554" customFormat="true" ht="27" hidden="false" customHeight="true" outlineLevel="0" collapsed="false">
      <c r="A41" s="607" t="s">
        <v>427</v>
      </c>
      <c r="B41" s="597" t="s">
        <v>432</v>
      </c>
      <c r="C41" s="611" t="n">
        <v>0.051</v>
      </c>
      <c r="D41" s="612" t="n">
        <v>0.047</v>
      </c>
      <c r="E41" s="612" t="n">
        <v>0.036</v>
      </c>
      <c r="F41" s="612" t="n">
        <v>0.029</v>
      </c>
      <c r="G41" s="621" t="n">
        <v>0.062</v>
      </c>
      <c r="H41" s="621" t="n">
        <v>0.066</v>
      </c>
      <c r="I41" s="621" t="n">
        <v>0.058</v>
      </c>
      <c r="J41" s="621" t="n">
        <v>0.062</v>
      </c>
      <c r="K41" s="621" t="n">
        <v>0.047</v>
      </c>
      <c r="L41" s="621" t="n">
        <v>0.04</v>
      </c>
      <c r="M41" s="622"/>
      <c r="N41" s="615" t="s">
        <v>309</v>
      </c>
      <c r="O41" s="591" t="s">
        <v>320</v>
      </c>
      <c r="P41" s="603"/>
      <c r="V41" s="607" t="s">
        <v>427</v>
      </c>
      <c r="W41" s="597" t="s">
        <v>432</v>
      </c>
      <c r="X41" s="611" t="n">
        <f aca="false">$F$41/C41</f>
        <v>0.568627450980392</v>
      </c>
      <c r="Y41" s="611" t="n">
        <f aca="false">$F$41/D41</f>
        <v>0.617021276595745</v>
      </c>
      <c r="Z41" s="611" t="n">
        <f aca="false">$F$41/E41</f>
        <v>0.805555555555556</v>
      </c>
      <c r="AA41" s="611" t="n">
        <f aca="false">$F$41/F41</f>
        <v>1</v>
      </c>
      <c r="AB41" s="611" t="n">
        <f aca="false">$L$41/G41</f>
        <v>0.645161290322581</v>
      </c>
      <c r="AC41" s="611" t="n">
        <f aca="false">$L$41/H41</f>
        <v>0.606060606060606</v>
      </c>
      <c r="AD41" s="611" t="n">
        <f aca="false">$L$41/I41</f>
        <v>0.689655172413793</v>
      </c>
      <c r="AE41" s="611" t="n">
        <f aca="false">$L$41/J41</f>
        <v>0.645161290322581</v>
      </c>
      <c r="AF41" s="611" t="n">
        <f aca="false">$L$41/K41</f>
        <v>0.851063829787234</v>
      </c>
      <c r="AG41" s="611" t="n">
        <f aca="false">$L$41/L41</f>
        <v>1</v>
      </c>
      <c r="AI41" s="607" t="s">
        <v>427</v>
      </c>
      <c r="AJ41" s="618" t="s">
        <v>316</v>
      </c>
      <c r="AM41" s="588" t="s">
        <v>69</v>
      </c>
      <c r="AN41" s="650" t="s">
        <v>433</v>
      </c>
      <c r="AO41" s="580" t="s">
        <v>312</v>
      </c>
      <c r="AP41" s="580" t="s">
        <v>287</v>
      </c>
      <c r="AQ41" s="580" t="s">
        <v>313</v>
      </c>
      <c r="AR41" s="651" t="s">
        <v>285</v>
      </c>
      <c r="AS41" s="652"/>
      <c r="AT41" s="652"/>
    </row>
    <row r="42" s="554" customFormat="true" ht="27" hidden="false" customHeight="true" outlineLevel="0" collapsed="false">
      <c r="A42" s="653" t="s">
        <v>430</v>
      </c>
      <c r="B42" s="654" t="s">
        <v>434</v>
      </c>
      <c r="C42" s="655" t="n">
        <v>0.051</v>
      </c>
      <c r="D42" s="656" t="n">
        <v>0.047</v>
      </c>
      <c r="E42" s="656" t="n">
        <v>0.036</v>
      </c>
      <c r="F42" s="656" t="n">
        <v>0.029</v>
      </c>
      <c r="G42" s="657" t="n">
        <v>0.062</v>
      </c>
      <c r="H42" s="657" t="n">
        <v>0.066</v>
      </c>
      <c r="I42" s="657" t="n">
        <v>0.058</v>
      </c>
      <c r="J42" s="657" t="n">
        <v>0.062</v>
      </c>
      <c r="K42" s="657" t="n">
        <v>0.047</v>
      </c>
      <c r="L42" s="657" t="n">
        <v>0.04</v>
      </c>
      <c r="M42" s="658"/>
      <c r="N42" s="659" t="s">
        <v>309</v>
      </c>
      <c r="O42" s="641" t="s">
        <v>334</v>
      </c>
      <c r="P42" s="603"/>
      <c r="V42" s="653" t="s">
        <v>430</v>
      </c>
      <c r="W42" s="654" t="s">
        <v>434</v>
      </c>
      <c r="X42" s="655" t="n">
        <f aca="false">$F$42/C42</f>
        <v>0.568627450980392</v>
      </c>
      <c r="Y42" s="655" t="n">
        <f aca="false">$F$42/D42</f>
        <v>0.617021276595745</v>
      </c>
      <c r="Z42" s="655" t="n">
        <f aca="false">$F$42/E42</f>
        <v>0.805555555555556</v>
      </c>
      <c r="AA42" s="655" t="n">
        <f aca="false">$F$42/F42</f>
        <v>1</v>
      </c>
      <c r="AB42" s="655" t="n">
        <f aca="false">$L$42/G42</f>
        <v>0.645161290322581</v>
      </c>
      <c r="AC42" s="655" t="n">
        <f aca="false">$L$42/H42</f>
        <v>0.606060606060606</v>
      </c>
      <c r="AD42" s="655" t="n">
        <f aca="false">$L$42/I42</f>
        <v>0.689655172413793</v>
      </c>
      <c r="AE42" s="655" t="n">
        <f aca="false">$L$42/J42</f>
        <v>0.645161290322581</v>
      </c>
      <c r="AF42" s="655" t="n">
        <f aca="false">$L$42/K42</f>
        <v>0.851063829787234</v>
      </c>
      <c r="AG42" s="655" t="n">
        <f aca="false">$L$42/L42</f>
        <v>1</v>
      </c>
      <c r="AI42" s="653" t="s">
        <v>430</v>
      </c>
      <c r="AJ42" s="660" t="s">
        <v>316</v>
      </c>
      <c r="AM42" s="616" t="s">
        <v>435</v>
      </c>
      <c r="AN42" s="661" t="s">
        <v>436</v>
      </c>
      <c r="AO42" s="591" t="s">
        <v>312</v>
      </c>
      <c r="AP42" s="591" t="s">
        <v>287</v>
      </c>
      <c r="AQ42" s="591" t="s">
        <v>313</v>
      </c>
      <c r="AR42" s="591" t="s">
        <v>285</v>
      </c>
      <c r="AS42" s="636"/>
      <c r="AT42" s="636"/>
    </row>
    <row r="43" s="554" customFormat="true" ht="27" hidden="false" customHeight="true" outlineLevel="0" collapsed="false">
      <c r="A43" s="662" t="s">
        <v>69</v>
      </c>
      <c r="B43" s="663" t="s">
        <v>437</v>
      </c>
      <c r="C43" s="598" t="n">
        <v>0.245</v>
      </c>
      <c r="D43" s="599" t="n">
        <v>0.224</v>
      </c>
      <c r="E43" s="599" t="n">
        <v>0.182</v>
      </c>
      <c r="F43" s="599" t="n">
        <v>0.145</v>
      </c>
      <c r="G43" s="600" t="n">
        <v>0.27</v>
      </c>
      <c r="H43" s="600" t="n">
        <v>0.287</v>
      </c>
      <c r="I43" s="600" t="n">
        <v>0.249</v>
      </c>
      <c r="J43" s="600" t="n">
        <v>0.266</v>
      </c>
      <c r="K43" s="600" t="n">
        <v>0.207</v>
      </c>
      <c r="L43" s="600" t="n">
        <v>0.17</v>
      </c>
      <c r="M43" s="601"/>
      <c r="N43" s="602" t="s">
        <v>309</v>
      </c>
      <c r="O43" s="580" t="s">
        <v>438</v>
      </c>
      <c r="P43" s="603"/>
      <c r="V43" s="662" t="s">
        <v>69</v>
      </c>
      <c r="W43" s="663" t="s">
        <v>437</v>
      </c>
      <c r="X43" s="598" t="n">
        <f aca="false">$F$43/C43</f>
        <v>0.591836734693878</v>
      </c>
      <c r="Y43" s="598" t="n">
        <f aca="false">$F$43/D43</f>
        <v>0.647321428571429</v>
      </c>
      <c r="Z43" s="598" t="n">
        <f aca="false">$F$43/E43</f>
        <v>0.796703296703297</v>
      </c>
      <c r="AA43" s="598" t="n">
        <f aca="false">$F$43/F43</f>
        <v>1</v>
      </c>
      <c r="AB43" s="598" t="n">
        <f aca="false">$L$43/G43</f>
        <v>0.62962962962963</v>
      </c>
      <c r="AC43" s="598" t="n">
        <f aca="false">$L$43/H43</f>
        <v>0.592334494773519</v>
      </c>
      <c r="AD43" s="598" t="n">
        <f aca="false">$L$43/I43</f>
        <v>0.682730923694779</v>
      </c>
      <c r="AE43" s="598" t="n">
        <f aca="false">$L$43/J43</f>
        <v>0.639097744360902</v>
      </c>
      <c r="AF43" s="598" t="n">
        <f aca="false">$L$43/K43</f>
        <v>0.821256038647343</v>
      </c>
      <c r="AG43" s="598" t="n">
        <f aca="false">$L$43/L43</f>
        <v>1</v>
      </c>
      <c r="AI43" s="662" t="s">
        <v>69</v>
      </c>
      <c r="AJ43" s="608" t="s">
        <v>316</v>
      </c>
      <c r="AM43" s="616" t="s">
        <v>439</v>
      </c>
      <c r="AN43" s="661" t="s">
        <v>440</v>
      </c>
      <c r="AO43" s="591" t="s">
        <v>312</v>
      </c>
      <c r="AP43" s="591" t="s">
        <v>287</v>
      </c>
      <c r="AQ43" s="591" t="s">
        <v>313</v>
      </c>
      <c r="AR43" s="591" t="s">
        <v>285</v>
      </c>
      <c r="AS43" s="636"/>
      <c r="AT43" s="636"/>
    </row>
    <row r="44" s="554" customFormat="true" ht="27" hidden="false" customHeight="true" outlineLevel="0" collapsed="false">
      <c r="A44" s="664" t="s">
        <v>435</v>
      </c>
      <c r="B44" s="610" t="s">
        <v>441</v>
      </c>
      <c r="C44" s="611" t="n">
        <v>0.245</v>
      </c>
      <c r="D44" s="612" t="n">
        <v>0.224</v>
      </c>
      <c r="E44" s="612" t="n">
        <v>0.182</v>
      </c>
      <c r="F44" s="612" t="n">
        <v>0.145</v>
      </c>
      <c r="G44" s="613" t="n">
        <v>0.27</v>
      </c>
      <c r="H44" s="613" t="n">
        <v>0.287</v>
      </c>
      <c r="I44" s="613" t="n">
        <v>0.249</v>
      </c>
      <c r="J44" s="613" t="n">
        <v>0.266</v>
      </c>
      <c r="K44" s="613" t="n">
        <v>0.207</v>
      </c>
      <c r="L44" s="613" t="n">
        <v>0.17</v>
      </c>
      <c r="M44" s="665"/>
      <c r="N44" s="666" t="s">
        <v>309</v>
      </c>
      <c r="O44" s="591" t="s">
        <v>438</v>
      </c>
      <c r="P44" s="603"/>
      <c r="V44" s="664" t="s">
        <v>435</v>
      </c>
      <c r="W44" s="610" t="s">
        <v>441</v>
      </c>
      <c r="X44" s="611" t="n">
        <f aca="false">$F$44/C44</f>
        <v>0.591836734693878</v>
      </c>
      <c r="Y44" s="611" t="n">
        <f aca="false">$F$44/D44</f>
        <v>0.647321428571429</v>
      </c>
      <c r="Z44" s="611" t="n">
        <f aca="false">$F$44/E44</f>
        <v>0.796703296703297</v>
      </c>
      <c r="AA44" s="611" t="n">
        <f aca="false">$F$44/F44</f>
        <v>1</v>
      </c>
      <c r="AB44" s="611" t="n">
        <f aca="false">$L$44/G44</f>
        <v>0.62962962962963</v>
      </c>
      <c r="AC44" s="611" t="n">
        <f aca="false">$L$44/H44</f>
        <v>0.592334494773519</v>
      </c>
      <c r="AD44" s="611" t="n">
        <f aca="false">$L$44/I44</f>
        <v>0.682730923694779</v>
      </c>
      <c r="AE44" s="611" t="n">
        <f aca="false">$L$44/J44</f>
        <v>0.639097744360902</v>
      </c>
      <c r="AF44" s="611" t="n">
        <f aca="false">$L$44/K44</f>
        <v>0.821256038647343</v>
      </c>
      <c r="AG44" s="611" t="n">
        <f aca="false">$L$44/L44</f>
        <v>1</v>
      </c>
      <c r="AI44" s="664" t="s">
        <v>435</v>
      </c>
      <c r="AJ44" s="618" t="s">
        <v>316</v>
      </c>
      <c r="AM44" s="616" t="s">
        <v>442</v>
      </c>
      <c r="AN44" s="661" t="s">
        <v>443</v>
      </c>
      <c r="AO44" s="591" t="s">
        <v>312</v>
      </c>
      <c r="AP44" s="591" t="s">
        <v>287</v>
      </c>
      <c r="AQ44" s="591" t="s">
        <v>313</v>
      </c>
      <c r="AR44" s="591" t="s">
        <v>285</v>
      </c>
      <c r="AS44" s="636"/>
      <c r="AT44" s="636"/>
    </row>
    <row r="45" s="554" customFormat="true" ht="27" hidden="false" customHeight="true" outlineLevel="0" collapsed="false">
      <c r="A45" s="664" t="s">
        <v>439</v>
      </c>
      <c r="B45" s="610" t="s">
        <v>444</v>
      </c>
      <c r="C45" s="611" t="n">
        <v>0.245</v>
      </c>
      <c r="D45" s="612" t="n">
        <v>0.224</v>
      </c>
      <c r="E45" s="612" t="n">
        <v>0.182</v>
      </c>
      <c r="F45" s="612" t="n">
        <v>0.145</v>
      </c>
      <c r="G45" s="613" t="n">
        <v>0.27</v>
      </c>
      <c r="H45" s="613" t="n">
        <v>0.287</v>
      </c>
      <c r="I45" s="613" t="n">
        <v>0.249</v>
      </c>
      <c r="J45" s="613" t="n">
        <v>0.266</v>
      </c>
      <c r="K45" s="613" t="n">
        <v>0.207</v>
      </c>
      <c r="L45" s="613" t="n">
        <v>0.17</v>
      </c>
      <c r="M45" s="665"/>
      <c r="N45" s="666" t="s">
        <v>309</v>
      </c>
      <c r="O45" s="591" t="s">
        <v>438</v>
      </c>
      <c r="P45" s="603"/>
      <c r="V45" s="664" t="s">
        <v>439</v>
      </c>
      <c r="W45" s="610" t="s">
        <v>444</v>
      </c>
      <c r="X45" s="611" t="n">
        <f aca="false">$F$45/C45</f>
        <v>0.591836734693878</v>
      </c>
      <c r="Y45" s="611" t="n">
        <f aca="false">$F$45/D45</f>
        <v>0.647321428571429</v>
      </c>
      <c r="Z45" s="611" t="n">
        <f aca="false">$F$45/E45</f>
        <v>0.796703296703297</v>
      </c>
      <c r="AA45" s="611" t="n">
        <f aca="false">$F$45/F45</f>
        <v>1</v>
      </c>
      <c r="AB45" s="611" t="n">
        <f aca="false">$L$45/G45</f>
        <v>0.62962962962963</v>
      </c>
      <c r="AC45" s="611" t="n">
        <f aca="false">$L$45/H45</f>
        <v>0.592334494773519</v>
      </c>
      <c r="AD45" s="611" t="n">
        <f aca="false">$L$45/I45</f>
        <v>0.682730923694779</v>
      </c>
      <c r="AE45" s="611" t="n">
        <f aca="false">$L$45/J45</f>
        <v>0.639097744360902</v>
      </c>
      <c r="AF45" s="611" t="n">
        <f aca="false">$L$45/K45</f>
        <v>0.821256038647343</v>
      </c>
      <c r="AG45" s="611" t="n">
        <f aca="false">$L$45/L45</f>
        <v>1</v>
      </c>
      <c r="AI45" s="664" t="s">
        <v>439</v>
      </c>
      <c r="AJ45" s="618" t="s">
        <v>316</v>
      </c>
      <c r="AM45" s="616" t="s">
        <v>445</v>
      </c>
      <c r="AN45" s="661" t="s">
        <v>446</v>
      </c>
      <c r="AO45" s="591" t="s">
        <v>312</v>
      </c>
      <c r="AP45" s="591" t="s">
        <v>287</v>
      </c>
      <c r="AQ45" s="591" t="s">
        <v>313</v>
      </c>
      <c r="AR45" s="591" t="s">
        <v>285</v>
      </c>
      <c r="AS45" s="636"/>
      <c r="AT45" s="636"/>
    </row>
    <row r="46" s="554" customFormat="true" ht="27" hidden="false" customHeight="true" outlineLevel="0" collapsed="false">
      <c r="A46" s="664" t="s">
        <v>442</v>
      </c>
      <c r="B46" s="610" t="s">
        <v>447</v>
      </c>
      <c r="C46" s="611" t="n">
        <v>0.092</v>
      </c>
      <c r="D46" s="612" t="n">
        <v>0.09</v>
      </c>
      <c r="E46" s="612" t="n">
        <v>0.08</v>
      </c>
      <c r="F46" s="612" t="n">
        <v>0.064</v>
      </c>
      <c r="G46" s="613" t="n">
        <v>0.111</v>
      </c>
      <c r="H46" s="613" t="n">
        <v>0.12</v>
      </c>
      <c r="I46" s="613" t="n">
        <v>0.109</v>
      </c>
      <c r="J46" s="613" t="n">
        <v>0.118</v>
      </c>
      <c r="K46" s="613" t="n">
        <v>0.099</v>
      </c>
      <c r="L46" s="613" t="n">
        <v>0.083</v>
      </c>
      <c r="M46" s="667"/>
      <c r="N46" s="668" t="s">
        <v>309</v>
      </c>
      <c r="O46" s="591" t="s">
        <v>438</v>
      </c>
      <c r="P46" s="603"/>
      <c r="V46" s="664" t="s">
        <v>442</v>
      </c>
      <c r="W46" s="610" t="s">
        <v>447</v>
      </c>
      <c r="X46" s="611" t="n">
        <f aca="false">$F$46/C46</f>
        <v>0.695652173913043</v>
      </c>
      <c r="Y46" s="611" t="n">
        <f aca="false">$F$46/D46</f>
        <v>0.711111111111111</v>
      </c>
      <c r="Z46" s="611" t="n">
        <f aca="false">$F$46/E46</f>
        <v>0.8</v>
      </c>
      <c r="AA46" s="611" t="n">
        <f aca="false">$F$46/F46</f>
        <v>1</v>
      </c>
      <c r="AB46" s="611" t="n">
        <f aca="false">$L$46/G46</f>
        <v>0.747747747747748</v>
      </c>
      <c r="AC46" s="611" t="n">
        <f aca="false">$L$46/H46</f>
        <v>0.691666666666667</v>
      </c>
      <c r="AD46" s="611" t="n">
        <f aca="false">$L$46/I46</f>
        <v>0.761467889908257</v>
      </c>
      <c r="AE46" s="611" t="n">
        <f aca="false">$L$46/J46</f>
        <v>0.703389830508475</v>
      </c>
      <c r="AF46" s="611" t="n">
        <f aca="false">$L$46/K46</f>
        <v>0.838383838383838</v>
      </c>
      <c r="AG46" s="611" t="n">
        <f aca="false">$L$46/L46</f>
        <v>1</v>
      </c>
      <c r="AI46" s="664" t="s">
        <v>442</v>
      </c>
      <c r="AJ46" s="618" t="s">
        <v>316</v>
      </c>
      <c r="AM46" s="616" t="s">
        <v>448</v>
      </c>
      <c r="AN46" s="661" t="s">
        <v>449</v>
      </c>
      <c r="AO46" s="591" t="s">
        <v>312</v>
      </c>
      <c r="AP46" s="591" t="s">
        <v>287</v>
      </c>
      <c r="AQ46" s="591" t="s">
        <v>313</v>
      </c>
      <c r="AR46" s="591" t="s">
        <v>285</v>
      </c>
      <c r="AS46" s="636"/>
      <c r="AT46" s="636"/>
    </row>
    <row r="47" s="554" customFormat="true" ht="27" hidden="false" customHeight="true" outlineLevel="0" collapsed="false">
      <c r="A47" s="664" t="s">
        <v>445</v>
      </c>
      <c r="B47" s="610" t="s">
        <v>450</v>
      </c>
      <c r="C47" s="611" t="n">
        <v>0.092</v>
      </c>
      <c r="D47" s="612" t="n">
        <v>0.09</v>
      </c>
      <c r="E47" s="612" t="n">
        <v>0.08</v>
      </c>
      <c r="F47" s="612" t="n">
        <v>0.064</v>
      </c>
      <c r="G47" s="613" t="n">
        <v>0.111</v>
      </c>
      <c r="H47" s="613" t="n">
        <v>0.12</v>
      </c>
      <c r="I47" s="613" t="n">
        <v>0.109</v>
      </c>
      <c r="J47" s="613" t="n">
        <v>0.118</v>
      </c>
      <c r="K47" s="613" t="n">
        <v>0.099</v>
      </c>
      <c r="L47" s="613" t="n">
        <v>0.083</v>
      </c>
      <c r="M47" s="667"/>
      <c r="N47" s="668" t="s">
        <v>309</v>
      </c>
      <c r="O47" s="591" t="s">
        <v>438</v>
      </c>
      <c r="P47" s="603"/>
      <c r="V47" s="664" t="s">
        <v>445</v>
      </c>
      <c r="W47" s="610" t="s">
        <v>450</v>
      </c>
      <c r="X47" s="611" t="n">
        <f aca="false">$F$47/C47</f>
        <v>0.695652173913043</v>
      </c>
      <c r="Y47" s="611" t="n">
        <f aca="false">$F$47/D47</f>
        <v>0.711111111111111</v>
      </c>
      <c r="Z47" s="611" t="n">
        <f aca="false">$F$47/E47</f>
        <v>0.8</v>
      </c>
      <c r="AA47" s="611" t="n">
        <f aca="false">$F$47/F47</f>
        <v>1</v>
      </c>
      <c r="AB47" s="611" t="n">
        <f aca="false">$L$47/G47</f>
        <v>0.747747747747748</v>
      </c>
      <c r="AC47" s="611" t="n">
        <f aca="false">$L$47/H47</f>
        <v>0.691666666666667</v>
      </c>
      <c r="AD47" s="611" t="n">
        <f aca="false">$L$47/I47</f>
        <v>0.761467889908257</v>
      </c>
      <c r="AE47" s="611" t="n">
        <f aca="false">$L$47/J47</f>
        <v>0.703389830508475</v>
      </c>
      <c r="AF47" s="611" t="n">
        <f aca="false">$L$47/K47</f>
        <v>0.838383838383838</v>
      </c>
      <c r="AG47" s="611" t="n">
        <f aca="false">$L$47/L47</f>
        <v>1</v>
      </c>
      <c r="AI47" s="664" t="s">
        <v>445</v>
      </c>
      <c r="AJ47" s="618" t="s">
        <v>316</v>
      </c>
      <c r="AM47" s="616" t="s">
        <v>451</v>
      </c>
      <c r="AN47" s="661" t="s">
        <v>452</v>
      </c>
      <c r="AO47" s="591" t="s">
        <v>312</v>
      </c>
      <c r="AP47" s="591" t="s">
        <v>287</v>
      </c>
      <c r="AQ47" s="591" t="s">
        <v>313</v>
      </c>
      <c r="AR47" s="591" t="s">
        <v>285</v>
      </c>
      <c r="AS47" s="636"/>
      <c r="AT47" s="636"/>
    </row>
    <row r="48" s="554" customFormat="true" ht="27" hidden="false" customHeight="true" outlineLevel="0" collapsed="false">
      <c r="A48" s="664" t="s">
        <v>448</v>
      </c>
      <c r="B48" s="610" t="s">
        <v>453</v>
      </c>
      <c r="C48" s="611" t="n">
        <v>0.092</v>
      </c>
      <c r="D48" s="612" t="n">
        <v>0.09</v>
      </c>
      <c r="E48" s="612" t="n">
        <v>0.08</v>
      </c>
      <c r="F48" s="612" t="n">
        <v>0.064</v>
      </c>
      <c r="G48" s="613" t="n">
        <v>0.111</v>
      </c>
      <c r="H48" s="613" t="n">
        <v>0.12</v>
      </c>
      <c r="I48" s="613" t="n">
        <v>0.109</v>
      </c>
      <c r="J48" s="613" t="n">
        <v>0.118</v>
      </c>
      <c r="K48" s="613" t="n">
        <v>0.099</v>
      </c>
      <c r="L48" s="613" t="n">
        <v>0.083</v>
      </c>
      <c r="M48" s="614"/>
      <c r="N48" s="615" t="s">
        <v>309</v>
      </c>
      <c r="O48" s="591" t="s">
        <v>438</v>
      </c>
      <c r="V48" s="664" t="s">
        <v>448</v>
      </c>
      <c r="W48" s="610" t="s">
        <v>453</v>
      </c>
      <c r="X48" s="611" t="n">
        <f aca="false">$F$48/C48</f>
        <v>0.695652173913043</v>
      </c>
      <c r="Y48" s="611" t="n">
        <f aca="false">$F$48/D48</f>
        <v>0.711111111111111</v>
      </c>
      <c r="Z48" s="611" t="n">
        <f aca="false">$F$48/E48</f>
        <v>0.8</v>
      </c>
      <c r="AA48" s="611" t="n">
        <f aca="false">$F$48/F48</f>
        <v>1</v>
      </c>
      <c r="AB48" s="611" t="n">
        <f aca="false">$L$48/G48</f>
        <v>0.747747747747748</v>
      </c>
      <c r="AC48" s="611" t="n">
        <f aca="false">$L$48/H48</f>
        <v>0.691666666666667</v>
      </c>
      <c r="AD48" s="611" t="n">
        <f aca="false">$L$48/I48</f>
        <v>0.761467889908257</v>
      </c>
      <c r="AE48" s="611" t="n">
        <f aca="false">$L$48/J48</f>
        <v>0.703389830508475</v>
      </c>
      <c r="AF48" s="611" t="n">
        <f aca="false">$L$48/K48</f>
        <v>0.838383838383838</v>
      </c>
      <c r="AG48" s="611" t="n">
        <f aca="false">$L$48/L48</f>
        <v>1</v>
      </c>
      <c r="AI48" s="664" t="s">
        <v>448</v>
      </c>
      <c r="AJ48" s="618" t="s">
        <v>316</v>
      </c>
      <c r="AM48" s="616" t="s">
        <v>454</v>
      </c>
      <c r="AN48" s="661" t="s">
        <v>455</v>
      </c>
      <c r="AO48" s="591" t="s">
        <v>312</v>
      </c>
      <c r="AP48" s="591" t="s">
        <v>287</v>
      </c>
      <c r="AQ48" s="591" t="s">
        <v>313</v>
      </c>
      <c r="AR48" s="591" t="s">
        <v>285</v>
      </c>
      <c r="AS48" s="636"/>
      <c r="AT48" s="636"/>
    </row>
    <row r="49" s="554" customFormat="true" ht="27" hidden="false" customHeight="true" outlineLevel="0" collapsed="false">
      <c r="A49" s="664" t="s">
        <v>451</v>
      </c>
      <c r="B49" s="610" t="s">
        <v>447</v>
      </c>
      <c r="C49" s="611" t="n">
        <v>0.092</v>
      </c>
      <c r="D49" s="612" t="n">
        <v>0.09</v>
      </c>
      <c r="E49" s="612" t="n">
        <v>0.08</v>
      </c>
      <c r="F49" s="612" t="n">
        <v>0.064</v>
      </c>
      <c r="G49" s="613" t="n">
        <v>0.117</v>
      </c>
      <c r="H49" s="613" t="n">
        <v>0.127</v>
      </c>
      <c r="I49" s="613" t="n">
        <v>0.115</v>
      </c>
      <c r="J49" s="613" t="n">
        <v>0.125</v>
      </c>
      <c r="K49" s="613" t="n">
        <v>0.105</v>
      </c>
      <c r="L49" s="613" t="n">
        <v>0.089</v>
      </c>
      <c r="M49" s="667"/>
      <c r="N49" s="668" t="s">
        <v>309</v>
      </c>
      <c r="O49" s="591" t="s">
        <v>438</v>
      </c>
      <c r="V49" s="664" t="s">
        <v>451</v>
      </c>
      <c r="W49" s="610" t="s">
        <v>447</v>
      </c>
      <c r="X49" s="611" t="n">
        <f aca="false">$F$49/C49</f>
        <v>0.695652173913043</v>
      </c>
      <c r="Y49" s="611" t="n">
        <f aca="false">$F$49/D49</f>
        <v>0.711111111111111</v>
      </c>
      <c r="Z49" s="611" t="n">
        <f aca="false">$F$49/E49</f>
        <v>0.8</v>
      </c>
      <c r="AA49" s="611" t="n">
        <f aca="false">$F$49/F49</f>
        <v>1</v>
      </c>
      <c r="AB49" s="611" t="n">
        <f aca="false">$L$49/G49</f>
        <v>0.760683760683761</v>
      </c>
      <c r="AC49" s="611" t="n">
        <f aca="false">$L$49/H49</f>
        <v>0.700787401574803</v>
      </c>
      <c r="AD49" s="611" t="n">
        <f aca="false">$L$49/I49</f>
        <v>0.773913043478261</v>
      </c>
      <c r="AE49" s="611" t="n">
        <f aca="false">$L$49/J49</f>
        <v>0.712</v>
      </c>
      <c r="AF49" s="611" t="n">
        <f aca="false">$L$49/K49</f>
        <v>0.847619047619048</v>
      </c>
      <c r="AG49" s="611" t="n">
        <f aca="false">$L$49/L49</f>
        <v>1</v>
      </c>
      <c r="AI49" s="664" t="s">
        <v>451</v>
      </c>
      <c r="AJ49" s="618" t="s">
        <v>316</v>
      </c>
      <c r="AM49" s="616" t="s">
        <v>456</v>
      </c>
      <c r="AN49" s="661" t="s">
        <v>457</v>
      </c>
      <c r="AO49" s="591" t="s">
        <v>312</v>
      </c>
      <c r="AP49" s="591" t="s">
        <v>287</v>
      </c>
      <c r="AQ49" s="591" t="s">
        <v>313</v>
      </c>
      <c r="AR49" s="591" t="s">
        <v>285</v>
      </c>
      <c r="AS49" s="636"/>
      <c r="AT49" s="636"/>
    </row>
    <row r="50" s="554" customFormat="true" ht="27" hidden="false" customHeight="true" outlineLevel="0" collapsed="false">
      <c r="A50" s="664" t="s">
        <v>454</v>
      </c>
      <c r="B50" s="610" t="s">
        <v>450</v>
      </c>
      <c r="C50" s="611" t="n">
        <v>0.092</v>
      </c>
      <c r="D50" s="612" t="n">
        <v>0.09</v>
      </c>
      <c r="E50" s="612" t="n">
        <v>0.08</v>
      </c>
      <c r="F50" s="612" t="n">
        <v>0.064</v>
      </c>
      <c r="G50" s="613" t="n">
        <v>0.117</v>
      </c>
      <c r="H50" s="613" t="n">
        <v>0.127</v>
      </c>
      <c r="I50" s="613" t="n">
        <v>0.115</v>
      </c>
      <c r="J50" s="613" t="n">
        <v>0.125</v>
      </c>
      <c r="K50" s="613" t="n">
        <v>0.105</v>
      </c>
      <c r="L50" s="613" t="n">
        <v>0.089</v>
      </c>
      <c r="M50" s="667"/>
      <c r="N50" s="668" t="s">
        <v>309</v>
      </c>
      <c r="O50" s="591" t="s">
        <v>438</v>
      </c>
      <c r="V50" s="664" t="s">
        <v>454</v>
      </c>
      <c r="W50" s="610" t="s">
        <v>450</v>
      </c>
      <c r="X50" s="611" t="n">
        <f aca="false">$F$50/C50</f>
        <v>0.695652173913043</v>
      </c>
      <c r="Y50" s="611" t="n">
        <f aca="false">$F$50/D50</f>
        <v>0.711111111111111</v>
      </c>
      <c r="Z50" s="611" t="n">
        <f aca="false">$F$50/E50</f>
        <v>0.8</v>
      </c>
      <c r="AA50" s="611" t="n">
        <f aca="false">$F$50/F50</f>
        <v>1</v>
      </c>
      <c r="AB50" s="611" t="n">
        <f aca="false">$L$50/G50</f>
        <v>0.760683760683761</v>
      </c>
      <c r="AC50" s="611" t="n">
        <f aca="false">$L$50/H50</f>
        <v>0.700787401574803</v>
      </c>
      <c r="AD50" s="611" t="n">
        <f aca="false">$L$50/I50</f>
        <v>0.773913043478261</v>
      </c>
      <c r="AE50" s="611" t="n">
        <f aca="false">$L$50/J50</f>
        <v>0.712</v>
      </c>
      <c r="AF50" s="611" t="n">
        <f aca="false">$L$50/K50</f>
        <v>0.847619047619048</v>
      </c>
      <c r="AG50" s="611" t="n">
        <f aca="false">$L$50/L50</f>
        <v>1</v>
      </c>
      <c r="AI50" s="664" t="s">
        <v>454</v>
      </c>
      <c r="AJ50" s="618" t="s">
        <v>316</v>
      </c>
      <c r="AM50" s="669" t="s">
        <v>458</v>
      </c>
      <c r="AN50" s="670" t="s">
        <v>459</v>
      </c>
      <c r="AO50" s="671" t="s">
        <v>312</v>
      </c>
      <c r="AP50" s="671" t="s">
        <v>287</v>
      </c>
      <c r="AQ50" s="671" t="s">
        <v>313</v>
      </c>
      <c r="AR50" s="619" t="s">
        <v>285</v>
      </c>
      <c r="AS50" s="672"/>
      <c r="AT50" s="672"/>
    </row>
    <row r="51" s="554" customFormat="true" ht="27" hidden="false" customHeight="true" outlineLevel="0" collapsed="false">
      <c r="A51" s="664" t="s">
        <v>456</v>
      </c>
      <c r="B51" s="610" t="s">
        <v>453</v>
      </c>
      <c r="C51" s="611" t="n">
        <v>0.092</v>
      </c>
      <c r="D51" s="612" t="n">
        <v>0.09</v>
      </c>
      <c r="E51" s="612" t="n">
        <v>0.08</v>
      </c>
      <c r="F51" s="612" t="n">
        <v>0.064</v>
      </c>
      <c r="G51" s="613" t="n">
        <v>0.117</v>
      </c>
      <c r="H51" s="613" t="n">
        <v>0.127</v>
      </c>
      <c r="I51" s="613" t="n">
        <v>0.115</v>
      </c>
      <c r="J51" s="613" t="n">
        <v>0.125</v>
      </c>
      <c r="K51" s="613" t="n">
        <v>0.105</v>
      </c>
      <c r="L51" s="613" t="n">
        <v>0.089</v>
      </c>
      <c r="M51" s="614"/>
      <c r="N51" s="615" t="s">
        <v>309</v>
      </c>
      <c r="O51" s="591" t="s">
        <v>438</v>
      </c>
      <c r="V51" s="673" t="s">
        <v>456</v>
      </c>
      <c r="W51" s="674" t="s">
        <v>453</v>
      </c>
      <c r="X51" s="675" t="n">
        <f aca="false">$F$51/C51</f>
        <v>0.695652173913043</v>
      </c>
      <c r="Y51" s="675" t="n">
        <f aca="false">$F$51/D51</f>
        <v>0.711111111111111</v>
      </c>
      <c r="Z51" s="675" t="n">
        <f aca="false">$F$51/E51</f>
        <v>0.8</v>
      </c>
      <c r="AA51" s="675" t="n">
        <f aca="false">$F$51/F51</f>
        <v>1</v>
      </c>
      <c r="AB51" s="675" t="n">
        <f aca="false">$L$51/G51</f>
        <v>0.760683760683761</v>
      </c>
      <c r="AC51" s="675" t="n">
        <f aca="false">$L$51/H51</f>
        <v>0.700787401574803</v>
      </c>
      <c r="AD51" s="675" t="n">
        <f aca="false">$L$51/I51</f>
        <v>0.773913043478261</v>
      </c>
      <c r="AE51" s="675" t="n">
        <f aca="false">$L$51/J51</f>
        <v>0.712</v>
      </c>
      <c r="AF51" s="675" t="n">
        <f aca="false">$L$51/K51</f>
        <v>0.847619047619048</v>
      </c>
      <c r="AG51" s="675" t="n">
        <f aca="false">$L$51/L51</f>
        <v>1</v>
      </c>
      <c r="AI51" s="673" t="s">
        <v>456</v>
      </c>
      <c r="AJ51" s="676" t="s">
        <v>316</v>
      </c>
      <c r="AM51" s="677" t="s">
        <v>73</v>
      </c>
      <c r="AN51" s="678" t="s">
        <v>460</v>
      </c>
      <c r="AO51" s="593" t="s">
        <v>312</v>
      </c>
      <c r="AP51" s="593" t="s">
        <v>287</v>
      </c>
      <c r="AQ51" s="593" t="s">
        <v>313</v>
      </c>
      <c r="AR51" s="588" t="s">
        <v>285</v>
      </c>
      <c r="AS51" s="582"/>
      <c r="AT51" s="582"/>
    </row>
    <row r="52" s="554" customFormat="true" ht="27" hidden="false" customHeight="true" outlineLevel="0" collapsed="false">
      <c r="A52" s="679" t="s">
        <v>458</v>
      </c>
      <c r="B52" s="680" t="s">
        <v>461</v>
      </c>
      <c r="C52" s="681" t="n">
        <v>0</v>
      </c>
      <c r="D52" s="682" t="n">
        <v>0</v>
      </c>
      <c r="E52" s="682" t="n">
        <v>0</v>
      </c>
      <c r="F52" s="682" t="n">
        <v>0</v>
      </c>
      <c r="G52" s="683"/>
      <c r="H52" s="683"/>
      <c r="I52" s="683"/>
      <c r="J52" s="683"/>
      <c r="K52" s="683"/>
      <c r="L52" s="683"/>
      <c r="M52" s="684" t="n">
        <v>0.021</v>
      </c>
      <c r="N52" s="685" t="s">
        <v>310</v>
      </c>
      <c r="O52" s="648" t="s">
        <v>438</v>
      </c>
      <c r="W52" s="555"/>
      <c r="AM52" s="686" t="s">
        <v>462</v>
      </c>
      <c r="AN52" s="687" t="s">
        <v>463</v>
      </c>
      <c r="AO52" s="591" t="s">
        <v>312</v>
      </c>
      <c r="AP52" s="591" t="s">
        <v>287</v>
      </c>
      <c r="AQ52" s="593" t="s">
        <v>313</v>
      </c>
      <c r="AR52" s="616" t="s">
        <v>285</v>
      </c>
      <c r="AS52" s="594"/>
      <c r="AT52" s="594"/>
    </row>
    <row r="53" s="554" customFormat="true" ht="26.25" hidden="false" customHeight="true" outlineLevel="0" collapsed="false">
      <c r="A53" s="688" t="s">
        <v>73</v>
      </c>
      <c r="B53" s="596" t="n">
        <v>13</v>
      </c>
      <c r="C53" s="689" t="n">
        <v>0</v>
      </c>
      <c r="D53" s="690" t="n">
        <v>0</v>
      </c>
      <c r="E53" s="690" t="n">
        <v>0</v>
      </c>
      <c r="F53" s="690" t="n">
        <v>0</v>
      </c>
      <c r="G53" s="690"/>
      <c r="H53" s="690"/>
      <c r="I53" s="690"/>
      <c r="J53" s="690"/>
      <c r="K53" s="690"/>
      <c r="L53" s="690"/>
      <c r="M53" s="691" t="n">
        <v>0.018</v>
      </c>
      <c r="N53" s="602" t="s">
        <v>310</v>
      </c>
      <c r="O53" s="580" t="s">
        <v>320</v>
      </c>
      <c r="AM53" s="590" t="s">
        <v>464</v>
      </c>
      <c r="AN53" s="687" t="s">
        <v>465</v>
      </c>
      <c r="AO53" s="591" t="s">
        <v>312</v>
      </c>
      <c r="AP53" s="591" t="s">
        <v>287</v>
      </c>
      <c r="AQ53" s="593" t="s">
        <v>313</v>
      </c>
      <c r="AR53" s="616" t="s">
        <v>285</v>
      </c>
      <c r="AS53" s="594"/>
      <c r="AT53" s="594"/>
    </row>
    <row r="54" s="554" customFormat="true" ht="26.25" hidden="false" customHeight="true" outlineLevel="0" collapsed="false">
      <c r="A54" s="692" t="s">
        <v>462</v>
      </c>
      <c r="B54" s="609" t="n">
        <v>63</v>
      </c>
      <c r="C54" s="693" t="n">
        <v>0</v>
      </c>
      <c r="D54" s="694" t="n">
        <v>0</v>
      </c>
      <c r="E54" s="694" t="n">
        <v>0</v>
      </c>
      <c r="F54" s="694" t="n">
        <v>0</v>
      </c>
      <c r="G54" s="694"/>
      <c r="H54" s="694"/>
      <c r="I54" s="694"/>
      <c r="J54" s="694"/>
      <c r="K54" s="694"/>
      <c r="L54" s="694"/>
      <c r="M54" s="695" t="n">
        <v>0.018</v>
      </c>
      <c r="N54" s="615" t="s">
        <v>310</v>
      </c>
      <c r="O54" s="591" t="s">
        <v>334</v>
      </c>
      <c r="AM54" s="590" t="s">
        <v>466</v>
      </c>
      <c r="AN54" s="687" t="s">
        <v>467</v>
      </c>
      <c r="AO54" s="591" t="s">
        <v>312</v>
      </c>
      <c r="AP54" s="591" t="s">
        <v>287</v>
      </c>
      <c r="AQ54" s="593" t="s">
        <v>313</v>
      </c>
      <c r="AR54" s="616" t="s">
        <v>285</v>
      </c>
      <c r="AS54" s="594"/>
      <c r="AT54" s="594"/>
    </row>
    <row r="55" s="554" customFormat="true" ht="26.25" hidden="false" customHeight="true" outlineLevel="0" collapsed="false">
      <c r="A55" s="609" t="s">
        <v>464</v>
      </c>
      <c r="B55" s="609" t="n">
        <v>14</v>
      </c>
      <c r="C55" s="693" t="n">
        <v>0</v>
      </c>
      <c r="D55" s="694" t="n">
        <v>0</v>
      </c>
      <c r="E55" s="694" t="n">
        <v>0</v>
      </c>
      <c r="F55" s="694" t="n">
        <v>0</v>
      </c>
      <c r="G55" s="694"/>
      <c r="H55" s="694"/>
      <c r="I55" s="694"/>
      <c r="J55" s="694"/>
      <c r="K55" s="694"/>
      <c r="L55" s="694"/>
      <c r="M55" s="695" t="n">
        <v>0.015</v>
      </c>
      <c r="N55" s="615" t="s">
        <v>310</v>
      </c>
      <c r="O55" s="591" t="s">
        <v>320</v>
      </c>
      <c r="AM55" s="590" t="s">
        <v>468</v>
      </c>
      <c r="AN55" s="687" t="s">
        <v>469</v>
      </c>
      <c r="AO55" s="591" t="s">
        <v>312</v>
      </c>
      <c r="AP55" s="591" t="s">
        <v>287</v>
      </c>
      <c r="AQ55" s="593" t="s">
        <v>313</v>
      </c>
      <c r="AR55" s="616" t="s">
        <v>285</v>
      </c>
      <c r="AS55" s="594"/>
      <c r="AT55" s="594"/>
    </row>
    <row r="56" s="554" customFormat="true" ht="26.25" hidden="false" customHeight="true" outlineLevel="0" collapsed="false">
      <c r="A56" s="609" t="s">
        <v>466</v>
      </c>
      <c r="B56" s="609" t="n">
        <v>64</v>
      </c>
      <c r="C56" s="693" t="n">
        <v>0</v>
      </c>
      <c r="D56" s="694" t="n">
        <v>0</v>
      </c>
      <c r="E56" s="694" t="n">
        <v>0</v>
      </c>
      <c r="F56" s="694" t="n">
        <v>0</v>
      </c>
      <c r="G56" s="694"/>
      <c r="H56" s="694"/>
      <c r="I56" s="694"/>
      <c r="J56" s="694"/>
      <c r="K56" s="694"/>
      <c r="L56" s="694"/>
      <c r="M56" s="695" t="n">
        <v>0.015</v>
      </c>
      <c r="N56" s="615" t="s">
        <v>310</v>
      </c>
      <c r="O56" s="591" t="s">
        <v>334</v>
      </c>
      <c r="AM56" s="646" t="s">
        <v>76</v>
      </c>
      <c r="AN56" s="696" t="s">
        <v>470</v>
      </c>
      <c r="AO56" s="648" t="s">
        <v>312</v>
      </c>
      <c r="AP56" s="648" t="s">
        <v>287</v>
      </c>
      <c r="AQ56" s="671" t="s">
        <v>313</v>
      </c>
      <c r="AR56" s="619" t="s">
        <v>285</v>
      </c>
      <c r="AS56" s="672"/>
      <c r="AT56" s="672"/>
    </row>
    <row r="57" s="554" customFormat="true" ht="26.25" hidden="false" customHeight="true" outlineLevel="0" collapsed="false">
      <c r="A57" s="609" t="s">
        <v>468</v>
      </c>
      <c r="B57" s="609" t="n">
        <v>43</v>
      </c>
      <c r="C57" s="693" t="n">
        <v>0</v>
      </c>
      <c r="D57" s="694" t="n">
        <v>0</v>
      </c>
      <c r="E57" s="694" t="n">
        <v>0</v>
      </c>
      <c r="F57" s="694" t="n">
        <v>0</v>
      </c>
      <c r="G57" s="694"/>
      <c r="H57" s="694"/>
      <c r="I57" s="694"/>
      <c r="J57" s="694"/>
      <c r="K57" s="694"/>
      <c r="L57" s="694"/>
      <c r="M57" s="695" t="n">
        <v>0.021</v>
      </c>
      <c r="N57" s="615" t="s">
        <v>310</v>
      </c>
      <c r="O57" s="591" t="s">
        <v>320</v>
      </c>
    </row>
    <row r="58" customFormat="false" ht="26.25" hidden="false" customHeight="true" outlineLevel="0" collapsed="false">
      <c r="A58" s="697" t="s">
        <v>76</v>
      </c>
      <c r="B58" s="698" t="n">
        <v>46</v>
      </c>
      <c r="C58" s="699" t="n">
        <v>0</v>
      </c>
      <c r="D58" s="683" t="n">
        <v>0</v>
      </c>
      <c r="E58" s="683" t="n">
        <v>0</v>
      </c>
      <c r="F58" s="683" t="n">
        <v>0</v>
      </c>
      <c r="G58" s="683"/>
      <c r="H58" s="683"/>
      <c r="I58" s="683"/>
      <c r="J58" s="683"/>
      <c r="K58" s="683"/>
      <c r="L58" s="683"/>
      <c r="M58" s="684" t="n">
        <v>0.021</v>
      </c>
      <c r="N58" s="700" t="s">
        <v>310</v>
      </c>
      <c r="O58" s="648" t="s">
        <v>334</v>
      </c>
    </row>
  </sheetData>
  <sheetProtection sheet="true" objects="true" scenarios="true"/>
  <mergeCells count="15">
    <mergeCell ref="S2:T2"/>
    <mergeCell ref="V2:V4"/>
    <mergeCell ref="W2:W4"/>
    <mergeCell ref="X2:AG2"/>
    <mergeCell ref="AI2:AI4"/>
    <mergeCell ref="AJ2:AJ4"/>
    <mergeCell ref="A3:A4"/>
    <mergeCell ref="B3:B4"/>
    <mergeCell ref="C3:F3"/>
    <mergeCell ref="G3:M3"/>
    <mergeCell ref="N3:N4"/>
    <mergeCell ref="O3:O4"/>
    <mergeCell ref="X3:AA3"/>
    <mergeCell ref="AB3:AG3"/>
    <mergeCell ref="S9:T9"/>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D17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0" width="16.9230769230769"/>
    <col collapsed="false" hidden="false" max="2" min="2" style="0" width="8.57085020242915"/>
    <col collapsed="false" hidden="false" max="4" min="3" style="554" width="14.5668016194332"/>
    <col collapsed="false" hidden="false" max="1025" min="5" style="0" width="8.57085020242915"/>
  </cols>
  <sheetData>
    <row r="1" customFormat="false" ht="14.25" hidden="false" customHeight="false" outlineLevel="0" collapsed="false">
      <c r="A1" s="556" t="s">
        <v>471</v>
      </c>
      <c r="C1" s="556" t="s">
        <v>472</v>
      </c>
      <c r="D1" s="0"/>
    </row>
    <row r="2" customFormat="false" ht="14.25" hidden="false" customHeight="false" outlineLevel="0" collapsed="false">
      <c r="A2" s="701" t="s">
        <v>54</v>
      </c>
      <c r="C2" s="701" t="s">
        <v>54</v>
      </c>
      <c r="D2" s="702" t="s">
        <v>55</v>
      </c>
    </row>
    <row r="3" customFormat="false" ht="13.5" hidden="false" customHeight="false" outlineLevel="0" collapsed="false">
      <c r="A3" s="588" t="s">
        <v>473</v>
      </c>
      <c r="C3" s="703" t="s">
        <v>473</v>
      </c>
      <c r="D3" s="704" t="s">
        <v>474</v>
      </c>
    </row>
    <row r="4" customFormat="false" ht="13.5" hidden="false" customHeight="false" outlineLevel="0" collapsed="false">
      <c r="A4" s="616" t="s">
        <v>475</v>
      </c>
      <c r="C4" s="616" t="s">
        <v>473</v>
      </c>
      <c r="D4" s="705" t="s">
        <v>476</v>
      </c>
    </row>
    <row r="5" customFormat="false" ht="13.5" hidden="false" customHeight="false" outlineLevel="0" collapsed="false">
      <c r="A5" s="616" t="s">
        <v>477</v>
      </c>
      <c r="C5" s="616" t="s">
        <v>473</v>
      </c>
      <c r="D5" s="705" t="s">
        <v>478</v>
      </c>
    </row>
    <row r="6" customFormat="false" ht="13.5" hidden="false" customHeight="false" outlineLevel="0" collapsed="false">
      <c r="A6" s="616" t="s">
        <v>479</v>
      </c>
      <c r="C6" s="616" t="s">
        <v>473</v>
      </c>
      <c r="D6" s="705" t="s">
        <v>480</v>
      </c>
    </row>
    <row r="7" customFormat="false" ht="13.5" hidden="false" customHeight="false" outlineLevel="0" collapsed="false">
      <c r="A7" s="616" t="s">
        <v>481</v>
      </c>
      <c r="C7" s="616" t="s">
        <v>473</v>
      </c>
      <c r="D7" s="705" t="s">
        <v>482</v>
      </c>
    </row>
    <row r="8" customFormat="false" ht="13.5" hidden="false" customHeight="false" outlineLevel="0" collapsed="false">
      <c r="A8" s="616" t="s">
        <v>483</v>
      </c>
      <c r="C8" s="616" t="s">
        <v>473</v>
      </c>
      <c r="D8" s="705" t="s">
        <v>484</v>
      </c>
    </row>
    <row r="9" customFormat="false" ht="13.5" hidden="false" customHeight="false" outlineLevel="0" collapsed="false">
      <c r="A9" s="616" t="s">
        <v>485</v>
      </c>
      <c r="C9" s="616" t="s">
        <v>473</v>
      </c>
      <c r="D9" s="705" t="s">
        <v>486</v>
      </c>
    </row>
    <row r="10" customFormat="false" ht="13.5" hidden="false" customHeight="false" outlineLevel="0" collapsed="false">
      <c r="A10" s="616" t="s">
        <v>487</v>
      </c>
      <c r="C10" s="616" t="s">
        <v>473</v>
      </c>
      <c r="D10" s="705" t="s">
        <v>488</v>
      </c>
    </row>
    <row r="11" customFormat="false" ht="13.5" hidden="false" customHeight="false" outlineLevel="0" collapsed="false">
      <c r="A11" s="616" t="s">
        <v>489</v>
      </c>
      <c r="C11" s="616" t="s">
        <v>473</v>
      </c>
      <c r="D11" s="705" t="s">
        <v>490</v>
      </c>
    </row>
    <row r="12" customFormat="false" ht="13.5" hidden="false" customHeight="false" outlineLevel="0" collapsed="false">
      <c r="A12" s="616" t="s">
        <v>491</v>
      </c>
      <c r="C12" s="616" t="s">
        <v>473</v>
      </c>
      <c r="D12" s="705" t="s">
        <v>492</v>
      </c>
    </row>
    <row r="13" customFormat="false" ht="13.5" hidden="false" customHeight="false" outlineLevel="0" collapsed="false">
      <c r="A13" s="616" t="s">
        <v>493</v>
      </c>
      <c r="C13" s="616" t="s">
        <v>473</v>
      </c>
      <c r="D13" s="705" t="s">
        <v>494</v>
      </c>
    </row>
    <row r="14" customFormat="false" ht="13.5" hidden="false" customHeight="false" outlineLevel="0" collapsed="false">
      <c r="A14" s="616" t="s">
        <v>495</v>
      </c>
      <c r="C14" s="616" t="s">
        <v>473</v>
      </c>
      <c r="D14" s="705" t="s">
        <v>496</v>
      </c>
    </row>
    <row r="15" customFormat="false" ht="13.5" hidden="false" customHeight="false" outlineLevel="0" collapsed="false">
      <c r="A15" s="616" t="s">
        <v>9</v>
      </c>
      <c r="C15" s="616" t="s">
        <v>473</v>
      </c>
      <c r="D15" s="705" t="s">
        <v>497</v>
      </c>
    </row>
    <row r="16" customFormat="false" ht="13.5" hidden="false" customHeight="false" outlineLevel="0" collapsed="false">
      <c r="A16" s="616" t="s">
        <v>498</v>
      </c>
      <c r="C16" s="616" t="s">
        <v>473</v>
      </c>
      <c r="D16" s="705" t="s">
        <v>499</v>
      </c>
    </row>
    <row r="17" customFormat="false" ht="13.5" hidden="false" customHeight="false" outlineLevel="0" collapsed="false">
      <c r="A17" s="616" t="s">
        <v>500</v>
      </c>
      <c r="C17" s="616" t="s">
        <v>473</v>
      </c>
      <c r="D17" s="705" t="s">
        <v>501</v>
      </c>
    </row>
    <row r="18" customFormat="false" ht="13.5" hidden="false" customHeight="false" outlineLevel="0" collapsed="false">
      <c r="A18" s="616" t="s">
        <v>502</v>
      </c>
      <c r="C18" s="616" t="s">
        <v>473</v>
      </c>
      <c r="D18" s="705" t="s">
        <v>503</v>
      </c>
    </row>
    <row r="19" customFormat="false" ht="13.5" hidden="false" customHeight="false" outlineLevel="0" collapsed="false">
      <c r="A19" s="616" t="s">
        <v>504</v>
      </c>
      <c r="C19" s="616" t="s">
        <v>473</v>
      </c>
      <c r="D19" s="705" t="s">
        <v>505</v>
      </c>
    </row>
    <row r="20" customFormat="false" ht="13.5" hidden="false" customHeight="false" outlineLevel="0" collapsed="false">
      <c r="A20" s="616" t="s">
        <v>506</v>
      </c>
      <c r="C20" s="616" t="s">
        <v>473</v>
      </c>
      <c r="D20" s="705" t="s">
        <v>507</v>
      </c>
    </row>
    <row r="21" customFormat="false" ht="13.5" hidden="false" customHeight="false" outlineLevel="0" collapsed="false">
      <c r="A21" s="616" t="s">
        <v>508</v>
      </c>
      <c r="C21" s="616" t="s">
        <v>473</v>
      </c>
      <c r="D21" s="705" t="s">
        <v>509</v>
      </c>
    </row>
    <row r="22" customFormat="false" ht="13.5" hidden="false" customHeight="false" outlineLevel="0" collapsed="false">
      <c r="A22" s="616" t="s">
        <v>510</v>
      </c>
      <c r="C22" s="616" t="s">
        <v>473</v>
      </c>
      <c r="D22" s="705" t="s">
        <v>511</v>
      </c>
    </row>
    <row r="23" customFormat="false" ht="13.5" hidden="false" customHeight="false" outlineLevel="0" collapsed="false">
      <c r="A23" s="616" t="s">
        <v>512</v>
      </c>
      <c r="C23" s="616" t="s">
        <v>473</v>
      </c>
      <c r="D23" s="705" t="s">
        <v>513</v>
      </c>
    </row>
    <row r="24" customFormat="false" ht="13.5" hidden="false" customHeight="false" outlineLevel="0" collapsed="false">
      <c r="A24" s="616" t="s">
        <v>514</v>
      </c>
      <c r="C24" s="616" t="s">
        <v>473</v>
      </c>
      <c r="D24" s="705" t="s">
        <v>515</v>
      </c>
    </row>
    <row r="25" customFormat="false" ht="13.5" hidden="false" customHeight="false" outlineLevel="0" collapsed="false">
      <c r="A25" s="616" t="s">
        <v>516</v>
      </c>
      <c r="C25" s="616" t="s">
        <v>473</v>
      </c>
      <c r="D25" s="705" t="s">
        <v>517</v>
      </c>
    </row>
    <row r="26" customFormat="false" ht="13.5" hidden="false" customHeight="false" outlineLevel="0" collapsed="false">
      <c r="A26" s="616" t="s">
        <v>518</v>
      </c>
      <c r="C26" s="616" t="s">
        <v>473</v>
      </c>
      <c r="D26" s="705" t="s">
        <v>519</v>
      </c>
    </row>
    <row r="27" customFormat="false" ht="13.5" hidden="false" customHeight="false" outlineLevel="0" collapsed="false">
      <c r="A27" s="616" t="s">
        <v>520</v>
      </c>
      <c r="C27" s="616" t="s">
        <v>473</v>
      </c>
      <c r="D27" s="705" t="s">
        <v>521</v>
      </c>
    </row>
    <row r="28" customFormat="false" ht="13.5" hidden="false" customHeight="false" outlineLevel="0" collapsed="false">
      <c r="A28" s="616" t="s">
        <v>522</v>
      </c>
      <c r="C28" s="616" t="s">
        <v>473</v>
      </c>
      <c r="D28" s="705" t="s">
        <v>523</v>
      </c>
    </row>
    <row r="29" customFormat="false" ht="13.5" hidden="false" customHeight="false" outlineLevel="0" collapsed="false">
      <c r="A29" s="616" t="s">
        <v>524</v>
      </c>
      <c r="C29" s="616" t="s">
        <v>473</v>
      </c>
      <c r="D29" s="705" t="s">
        <v>525</v>
      </c>
    </row>
    <row r="30" customFormat="false" ht="13.5" hidden="false" customHeight="false" outlineLevel="0" collapsed="false">
      <c r="A30" s="616" t="s">
        <v>526</v>
      </c>
      <c r="C30" s="616" t="s">
        <v>473</v>
      </c>
      <c r="D30" s="705" t="s">
        <v>527</v>
      </c>
    </row>
    <row r="31" customFormat="false" ht="13.5" hidden="false" customHeight="false" outlineLevel="0" collapsed="false">
      <c r="A31" s="616" t="s">
        <v>528</v>
      </c>
      <c r="C31" s="616" t="s">
        <v>473</v>
      </c>
      <c r="D31" s="705" t="s">
        <v>529</v>
      </c>
    </row>
    <row r="32" customFormat="false" ht="13.5" hidden="false" customHeight="false" outlineLevel="0" collapsed="false">
      <c r="A32" s="616" t="s">
        <v>530</v>
      </c>
      <c r="C32" s="616" t="s">
        <v>473</v>
      </c>
      <c r="D32" s="705" t="s">
        <v>531</v>
      </c>
    </row>
    <row r="33" customFormat="false" ht="13.5" hidden="false" customHeight="false" outlineLevel="0" collapsed="false">
      <c r="A33" s="616" t="s">
        <v>532</v>
      </c>
      <c r="C33" s="616" t="s">
        <v>473</v>
      </c>
      <c r="D33" s="705" t="s">
        <v>533</v>
      </c>
    </row>
    <row r="34" customFormat="false" ht="13.5" hidden="false" customHeight="false" outlineLevel="0" collapsed="false">
      <c r="A34" s="616" t="s">
        <v>534</v>
      </c>
      <c r="C34" s="616" t="s">
        <v>473</v>
      </c>
      <c r="D34" s="705" t="s">
        <v>535</v>
      </c>
    </row>
    <row r="35" customFormat="false" ht="13.5" hidden="false" customHeight="false" outlineLevel="0" collapsed="false">
      <c r="A35" s="616" t="s">
        <v>536</v>
      </c>
      <c r="C35" s="616" t="s">
        <v>473</v>
      </c>
      <c r="D35" s="705" t="s">
        <v>537</v>
      </c>
    </row>
    <row r="36" customFormat="false" ht="13.5" hidden="false" customHeight="false" outlineLevel="0" collapsed="false">
      <c r="A36" s="616" t="s">
        <v>538</v>
      </c>
      <c r="C36" s="616" t="s">
        <v>473</v>
      </c>
      <c r="D36" s="705" t="s">
        <v>539</v>
      </c>
    </row>
    <row r="37" customFormat="false" ht="13.5" hidden="false" customHeight="false" outlineLevel="0" collapsed="false">
      <c r="A37" s="616" t="s">
        <v>540</v>
      </c>
      <c r="C37" s="616" t="s">
        <v>473</v>
      </c>
      <c r="D37" s="705" t="s">
        <v>541</v>
      </c>
    </row>
    <row r="38" customFormat="false" ht="13.5" hidden="false" customHeight="false" outlineLevel="0" collapsed="false">
      <c r="A38" s="616" t="s">
        <v>542</v>
      </c>
      <c r="C38" s="616" t="s">
        <v>473</v>
      </c>
      <c r="D38" s="705" t="s">
        <v>543</v>
      </c>
    </row>
    <row r="39" customFormat="false" ht="13.5" hidden="false" customHeight="false" outlineLevel="0" collapsed="false">
      <c r="A39" s="616" t="s">
        <v>544</v>
      </c>
      <c r="C39" s="616" t="s">
        <v>473</v>
      </c>
      <c r="D39" s="705" t="s">
        <v>545</v>
      </c>
    </row>
    <row r="40" customFormat="false" ht="13.5" hidden="false" customHeight="false" outlineLevel="0" collapsed="false">
      <c r="A40" s="616" t="s">
        <v>546</v>
      </c>
      <c r="C40" s="616" t="s">
        <v>473</v>
      </c>
      <c r="D40" s="705" t="s">
        <v>547</v>
      </c>
    </row>
    <row r="41" customFormat="false" ht="13.5" hidden="false" customHeight="false" outlineLevel="0" collapsed="false">
      <c r="A41" s="616" t="s">
        <v>548</v>
      </c>
      <c r="C41" s="616" t="s">
        <v>473</v>
      </c>
      <c r="D41" s="705" t="s">
        <v>549</v>
      </c>
    </row>
    <row r="42" customFormat="false" ht="13.5" hidden="false" customHeight="false" outlineLevel="0" collapsed="false">
      <c r="A42" s="616" t="s">
        <v>550</v>
      </c>
      <c r="C42" s="616" t="s">
        <v>473</v>
      </c>
      <c r="D42" s="705" t="s">
        <v>551</v>
      </c>
    </row>
    <row r="43" customFormat="false" ht="13.5" hidden="false" customHeight="false" outlineLevel="0" collapsed="false">
      <c r="A43" s="616" t="s">
        <v>552</v>
      </c>
      <c r="C43" s="616" t="s">
        <v>473</v>
      </c>
      <c r="D43" s="705" t="s">
        <v>553</v>
      </c>
    </row>
    <row r="44" customFormat="false" ht="13.5" hidden="false" customHeight="false" outlineLevel="0" collapsed="false">
      <c r="A44" s="616" t="s">
        <v>554</v>
      </c>
      <c r="C44" s="616" t="s">
        <v>473</v>
      </c>
      <c r="D44" s="705" t="s">
        <v>555</v>
      </c>
    </row>
    <row r="45" customFormat="false" ht="13.5" hidden="false" customHeight="false" outlineLevel="0" collapsed="false">
      <c r="A45" s="616" t="s">
        <v>556</v>
      </c>
      <c r="C45" s="616" t="s">
        <v>473</v>
      </c>
      <c r="D45" s="705" t="s">
        <v>557</v>
      </c>
    </row>
    <row r="46" customFormat="false" ht="13.5" hidden="false" customHeight="false" outlineLevel="0" collapsed="false">
      <c r="A46" s="616" t="s">
        <v>558</v>
      </c>
      <c r="C46" s="616" t="s">
        <v>473</v>
      </c>
      <c r="D46" s="705" t="s">
        <v>559</v>
      </c>
    </row>
    <row r="47" customFormat="false" ht="13.5" hidden="false" customHeight="false" outlineLevel="0" collapsed="false">
      <c r="A47" s="616" t="s">
        <v>560</v>
      </c>
      <c r="C47" s="616" t="s">
        <v>473</v>
      </c>
      <c r="D47" s="705" t="s">
        <v>561</v>
      </c>
    </row>
    <row r="48" customFormat="false" ht="13.5" hidden="false" customHeight="false" outlineLevel="0" collapsed="false">
      <c r="A48" s="616" t="s">
        <v>562</v>
      </c>
      <c r="C48" s="616" t="s">
        <v>473</v>
      </c>
      <c r="D48" s="705" t="s">
        <v>563</v>
      </c>
    </row>
    <row r="49" customFormat="false" ht="14.25" hidden="false" customHeight="false" outlineLevel="0" collapsed="false">
      <c r="A49" s="619" t="s">
        <v>564</v>
      </c>
      <c r="C49" s="616" t="s">
        <v>473</v>
      </c>
      <c r="D49" s="705" t="s">
        <v>565</v>
      </c>
    </row>
    <row r="50" customFormat="false" ht="13.5" hidden="false" customHeight="false" outlineLevel="0" collapsed="false">
      <c r="C50" s="616" t="s">
        <v>473</v>
      </c>
      <c r="D50" s="705" t="s">
        <v>566</v>
      </c>
    </row>
    <row r="51" customFormat="false" ht="13.5" hidden="false" customHeight="false" outlineLevel="0" collapsed="false">
      <c r="C51" s="616" t="s">
        <v>473</v>
      </c>
      <c r="D51" s="705" t="s">
        <v>567</v>
      </c>
    </row>
    <row r="52" customFormat="false" ht="13.5" hidden="false" customHeight="false" outlineLevel="0" collapsed="false">
      <c r="C52" s="616" t="s">
        <v>473</v>
      </c>
      <c r="D52" s="705" t="s">
        <v>568</v>
      </c>
    </row>
    <row r="53" customFormat="false" ht="13.5" hidden="false" customHeight="false" outlineLevel="0" collapsed="false">
      <c r="C53" s="616" t="s">
        <v>473</v>
      </c>
      <c r="D53" s="705" t="s">
        <v>569</v>
      </c>
    </row>
    <row r="54" customFormat="false" ht="13.5" hidden="false" customHeight="false" outlineLevel="0" collapsed="false">
      <c r="C54" s="616" t="s">
        <v>473</v>
      </c>
      <c r="D54" s="705" t="s">
        <v>570</v>
      </c>
    </row>
    <row r="55" customFormat="false" ht="13.5" hidden="false" customHeight="false" outlineLevel="0" collapsed="false">
      <c r="C55" s="616" t="s">
        <v>473</v>
      </c>
      <c r="D55" s="705" t="s">
        <v>571</v>
      </c>
    </row>
    <row r="56" customFormat="false" ht="13.5" hidden="false" customHeight="false" outlineLevel="0" collapsed="false">
      <c r="C56" s="616" t="s">
        <v>473</v>
      </c>
      <c r="D56" s="705" t="s">
        <v>572</v>
      </c>
    </row>
    <row r="57" customFormat="false" ht="13.5" hidden="false" customHeight="false" outlineLevel="0" collapsed="false">
      <c r="C57" s="616" t="s">
        <v>473</v>
      </c>
      <c r="D57" s="705" t="s">
        <v>573</v>
      </c>
    </row>
    <row r="58" customFormat="false" ht="13.5" hidden="false" customHeight="false" outlineLevel="0" collapsed="false">
      <c r="C58" s="616" t="s">
        <v>473</v>
      </c>
      <c r="D58" s="705" t="s">
        <v>574</v>
      </c>
    </row>
    <row r="59" customFormat="false" ht="13.5" hidden="false" customHeight="false" outlineLevel="0" collapsed="false">
      <c r="C59" s="616" t="s">
        <v>473</v>
      </c>
      <c r="D59" s="705" t="s">
        <v>575</v>
      </c>
    </row>
    <row r="60" customFormat="false" ht="13.5" hidden="false" customHeight="false" outlineLevel="0" collapsed="false">
      <c r="C60" s="616" t="s">
        <v>473</v>
      </c>
      <c r="D60" s="705" t="s">
        <v>576</v>
      </c>
    </row>
    <row r="61" customFormat="false" ht="13.5" hidden="false" customHeight="false" outlineLevel="0" collapsed="false">
      <c r="C61" s="616" t="s">
        <v>473</v>
      </c>
      <c r="D61" s="705" t="s">
        <v>577</v>
      </c>
    </row>
    <row r="62" customFormat="false" ht="13.5" hidden="false" customHeight="false" outlineLevel="0" collapsed="false">
      <c r="C62" s="616" t="s">
        <v>473</v>
      </c>
      <c r="D62" s="705" t="s">
        <v>578</v>
      </c>
    </row>
    <row r="63" customFormat="false" ht="13.5" hidden="false" customHeight="false" outlineLevel="0" collapsed="false">
      <c r="C63" s="616" t="s">
        <v>473</v>
      </c>
      <c r="D63" s="705" t="s">
        <v>579</v>
      </c>
    </row>
    <row r="64" customFormat="false" ht="13.5" hidden="false" customHeight="false" outlineLevel="0" collapsed="false">
      <c r="C64" s="616" t="s">
        <v>473</v>
      </c>
      <c r="D64" s="705" t="s">
        <v>580</v>
      </c>
    </row>
    <row r="65" customFormat="false" ht="13.5" hidden="false" customHeight="false" outlineLevel="0" collapsed="false">
      <c r="C65" s="616" t="s">
        <v>473</v>
      </c>
      <c r="D65" s="705" t="s">
        <v>581</v>
      </c>
    </row>
    <row r="66" customFormat="false" ht="13.5" hidden="false" customHeight="false" outlineLevel="0" collapsed="false">
      <c r="C66" s="616" t="s">
        <v>473</v>
      </c>
      <c r="D66" s="705" t="s">
        <v>582</v>
      </c>
    </row>
    <row r="67" customFormat="false" ht="13.5" hidden="false" customHeight="false" outlineLevel="0" collapsed="false">
      <c r="C67" s="616" t="s">
        <v>473</v>
      </c>
      <c r="D67" s="705" t="s">
        <v>583</v>
      </c>
    </row>
    <row r="68" customFormat="false" ht="13.5" hidden="false" customHeight="false" outlineLevel="0" collapsed="false">
      <c r="C68" s="616" t="s">
        <v>473</v>
      </c>
      <c r="D68" s="705" t="s">
        <v>584</v>
      </c>
    </row>
    <row r="69" customFormat="false" ht="13.5" hidden="false" customHeight="false" outlineLevel="0" collapsed="false">
      <c r="C69" s="616" t="s">
        <v>473</v>
      </c>
      <c r="D69" s="705" t="s">
        <v>585</v>
      </c>
    </row>
    <row r="70" customFormat="false" ht="13.5" hidden="false" customHeight="false" outlineLevel="0" collapsed="false">
      <c r="C70" s="616" t="s">
        <v>473</v>
      </c>
      <c r="D70" s="705" t="s">
        <v>586</v>
      </c>
    </row>
    <row r="71" customFormat="false" ht="13.5" hidden="false" customHeight="false" outlineLevel="0" collapsed="false">
      <c r="C71" s="616" t="s">
        <v>473</v>
      </c>
      <c r="D71" s="705" t="s">
        <v>587</v>
      </c>
    </row>
    <row r="72" customFormat="false" ht="13.5" hidden="false" customHeight="false" outlineLevel="0" collapsed="false">
      <c r="C72" s="616" t="s">
        <v>473</v>
      </c>
      <c r="D72" s="705" t="s">
        <v>588</v>
      </c>
    </row>
    <row r="73" customFormat="false" ht="13.5" hidden="false" customHeight="false" outlineLevel="0" collapsed="false">
      <c r="C73" s="616" t="s">
        <v>473</v>
      </c>
      <c r="D73" s="705" t="s">
        <v>589</v>
      </c>
    </row>
    <row r="74" customFormat="false" ht="13.5" hidden="false" customHeight="false" outlineLevel="0" collapsed="false">
      <c r="C74" s="616" t="s">
        <v>473</v>
      </c>
      <c r="D74" s="705" t="s">
        <v>590</v>
      </c>
    </row>
    <row r="75" customFormat="false" ht="13.5" hidden="false" customHeight="false" outlineLevel="0" collapsed="false">
      <c r="C75" s="616" t="s">
        <v>473</v>
      </c>
      <c r="D75" s="705" t="s">
        <v>591</v>
      </c>
    </row>
    <row r="76" customFormat="false" ht="13.5" hidden="false" customHeight="false" outlineLevel="0" collapsed="false">
      <c r="C76" s="616" t="s">
        <v>473</v>
      </c>
      <c r="D76" s="705" t="s">
        <v>592</v>
      </c>
    </row>
    <row r="77" customFormat="false" ht="13.5" hidden="false" customHeight="false" outlineLevel="0" collapsed="false">
      <c r="C77" s="616" t="s">
        <v>473</v>
      </c>
      <c r="D77" s="705" t="s">
        <v>593</v>
      </c>
    </row>
    <row r="78" customFormat="false" ht="13.5" hidden="false" customHeight="false" outlineLevel="0" collapsed="false">
      <c r="C78" s="616" t="s">
        <v>473</v>
      </c>
      <c r="D78" s="705" t="s">
        <v>594</v>
      </c>
    </row>
    <row r="79" customFormat="false" ht="13.5" hidden="false" customHeight="false" outlineLevel="0" collapsed="false">
      <c r="C79" s="616" t="s">
        <v>473</v>
      </c>
      <c r="D79" s="705" t="s">
        <v>595</v>
      </c>
    </row>
    <row r="80" customFormat="false" ht="13.5" hidden="false" customHeight="false" outlineLevel="0" collapsed="false">
      <c r="C80" s="616" t="s">
        <v>473</v>
      </c>
      <c r="D80" s="705" t="s">
        <v>596</v>
      </c>
    </row>
    <row r="81" customFormat="false" ht="13.5" hidden="false" customHeight="false" outlineLevel="0" collapsed="false">
      <c r="C81" s="616" t="s">
        <v>473</v>
      </c>
      <c r="D81" s="705" t="s">
        <v>597</v>
      </c>
    </row>
    <row r="82" customFormat="false" ht="13.5" hidden="false" customHeight="false" outlineLevel="0" collapsed="false">
      <c r="C82" s="616" t="s">
        <v>473</v>
      </c>
      <c r="D82" s="705" t="s">
        <v>598</v>
      </c>
    </row>
    <row r="83" customFormat="false" ht="13.5" hidden="false" customHeight="false" outlineLevel="0" collapsed="false">
      <c r="C83" s="616" t="s">
        <v>473</v>
      </c>
      <c r="D83" s="705" t="s">
        <v>599</v>
      </c>
    </row>
    <row r="84" customFormat="false" ht="13.5" hidden="false" customHeight="false" outlineLevel="0" collapsed="false">
      <c r="C84" s="616" t="s">
        <v>473</v>
      </c>
      <c r="D84" s="705" t="s">
        <v>600</v>
      </c>
    </row>
    <row r="85" customFormat="false" ht="13.5" hidden="false" customHeight="false" outlineLevel="0" collapsed="false">
      <c r="C85" s="616" t="s">
        <v>473</v>
      </c>
      <c r="D85" s="705" t="s">
        <v>601</v>
      </c>
    </row>
    <row r="86" customFormat="false" ht="13.5" hidden="false" customHeight="false" outlineLevel="0" collapsed="false">
      <c r="C86" s="616" t="s">
        <v>473</v>
      </c>
      <c r="D86" s="705" t="s">
        <v>602</v>
      </c>
    </row>
    <row r="87" customFormat="false" ht="13.5" hidden="false" customHeight="false" outlineLevel="0" collapsed="false">
      <c r="C87" s="616" t="s">
        <v>473</v>
      </c>
      <c r="D87" s="705" t="s">
        <v>603</v>
      </c>
    </row>
    <row r="88" customFormat="false" ht="13.5" hidden="false" customHeight="false" outlineLevel="0" collapsed="false">
      <c r="C88" s="616" t="s">
        <v>473</v>
      </c>
      <c r="D88" s="705" t="s">
        <v>604</v>
      </c>
    </row>
    <row r="89" customFormat="false" ht="13.5" hidden="false" customHeight="false" outlineLevel="0" collapsed="false">
      <c r="C89" s="616" t="s">
        <v>473</v>
      </c>
      <c r="D89" s="705" t="s">
        <v>605</v>
      </c>
    </row>
    <row r="90" customFormat="false" ht="13.5" hidden="false" customHeight="false" outlineLevel="0" collapsed="false">
      <c r="C90" s="616" t="s">
        <v>473</v>
      </c>
      <c r="D90" s="705" t="s">
        <v>606</v>
      </c>
    </row>
    <row r="91" customFormat="false" ht="13.5" hidden="false" customHeight="false" outlineLevel="0" collapsed="false">
      <c r="C91" s="616" t="s">
        <v>473</v>
      </c>
      <c r="D91" s="705" t="s">
        <v>607</v>
      </c>
    </row>
    <row r="92" customFormat="false" ht="13.5" hidden="false" customHeight="false" outlineLevel="0" collapsed="false">
      <c r="C92" s="616" t="s">
        <v>473</v>
      </c>
      <c r="D92" s="705" t="s">
        <v>608</v>
      </c>
    </row>
    <row r="93" customFormat="false" ht="13.5" hidden="false" customHeight="false" outlineLevel="0" collapsed="false">
      <c r="C93" s="616" t="s">
        <v>473</v>
      </c>
      <c r="D93" s="705" t="s">
        <v>609</v>
      </c>
    </row>
    <row r="94" customFormat="false" ht="13.5" hidden="false" customHeight="false" outlineLevel="0" collapsed="false">
      <c r="C94" s="616" t="s">
        <v>473</v>
      </c>
      <c r="D94" s="705" t="s">
        <v>610</v>
      </c>
    </row>
    <row r="95" customFormat="false" ht="13.5" hidden="false" customHeight="false" outlineLevel="0" collapsed="false">
      <c r="C95" s="616" t="s">
        <v>473</v>
      </c>
      <c r="D95" s="705" t="s">
        <v>611</v>
      </c>
    </row>
    <row r="96" customFormat="false" ht="13.5" hidden="false" customHeight="false" outlineLevel="0" collapsed="false">
      <c r="C96" s="616" t="s">
        <v>473</v>
      </c>
      <c r="D96" s="705" t="s">
        <v>612</v>
      </c>
    </row>
    <row r="97" customFormat="false" ht="13.5" hidden="false" customHeight="false" outlineLevel="0" collapsed="false">
      <c r="C97" s="616" t="s">
        <v>473</v>
      </c>
      <c r="D97" s="705" t="s">
        <v>613</v>
      </c>
    </row>
    <row r="98" customFormat="false" ht="13.5" hidden="false" customHeight="false" outlineLevel="0" collapsed="false">
      <c r="C98" s="616" t="s">
        <v>473</v>
      </c>
      <c r="D98" s="705" t="s">
        <v>614</v>
      </c>
    </row>
    <row r="99" customFormat="false" ht="13.5" hidden="false" customHeight="false" outlineLevel="0" collapsed="false">
      <c r="C99" s="616" t="s">
        <v>473</v>
      </c>
      <c r="D99" s="705" t="s">
        <v>615</v>
      </c>
    </row>
    <row r="100" customFormat="false" ht="13.5" hidden="false" customHeight="false" outlineLevel="0" collapsed="false">
      <c r="C100" s="616" t="s">
        <v>473</v>
      </c>
      <c r="D100" s="705" t="s">
        <v>616</v>
      </c>
    </row>
    <row r="101" customFormat="false" ht="13.5" hidden="false" customHeight="false" outlineLevel="0" collapsed="false">
      <c r="C101" s="616" t="s">
        <v>473</v>
      </c>
      <c r="D101" s="705" t="s">
        <v>617</v>
      </c>
    </row>
    <row r="102" customFormat="false" ht="13.5" hidden="false" customHeight="false" outlineLevel="0" collapsed="false">
      <c r="C102" s="616" t="s">
        <v>473</v>
      </c>
      <c r="D102" s="705" t="s">
        <v>618</v>
      </c>
    </row>
    <row r="103" customFormat="false" ht="13.5" hidden="false" customHeight="false" outlineLevel="0" collapsed="false">
      <c r="C103" s="616" t="s">
        <v>473</v>
      </c>
      <c r="D103" s="705" t="s">
        <v>619</v>
      </c>
    </row>
    <row r="104" customFormat="false" ht="13.5" hidden="false" customHeight="false" outlineLevel="0" collapsed="false">
      <c r="C104" s="616" t="s">
        <v>473</v>
      </c>
      <c r="D104" s="705" t="s">
        <v>620</v>
      </c>
    </row>
    <row r="105" customFormat="false" ht="13.5" hidden="false" customHeight="false" outlineLevel="0" collapsed="false">
      <c r="C105" s="616" t="s">
        <v>473</v>
      </c>
      <c r="D105" s="705" t="s">
        <v>621</v>
      </c>
    </row>
    <row r="106" customFormat="false" ht="13.5" hidden="false" customHeight="false" outlineLevel="0" collapsed="false">
      <c r="C106" s="616" t="s">
        <v>473</v>
      </c>
      <c r="D106" s="705" t="s">
        <v>622</v>
      </c>
    </row>
    <row r="107" customFormat="false" ht="13.5" hidden="false" customHeight="false" outlineLevel="0" collapsed="false">
      <c r="C107" s="616" t="s">
        <v>473</v>
      </c>
      <c r="D107" s="705" t="s">
        <v>623</v>
      </c>
    </row>
    <row r="108" customFormat="false" ht="13.5" hidden="false" customHeight="false" outlineLevel="0" collapsed="false">
      <c r="C108" s="616" t="s">
        <v>473</v>
      </c>
      <c r="D108" s="705" t="s">
        <v>624</v>
      </c>
    </row>
    <row r="109" customFormat="false" ht="13.5" hidden="false" customHeight="false" outlineLevel="0" collapsed="false">
      <c r="C109" s="616" t="s">
        <v>473</v>
      </c>
      <c r="D109" s="705" t="s">
        <v>625</v>
      </c>
    </row>
    <row r="110" customFormat="false" ht="13.5" hidden="false" customHeight="false" outlineLevel="0" collapsed="false">
      <c r="C110" s="616" t="s">
        <v>473</v>
      </c>
      <c r="D110" s="705" t="s">
        <v>626</v>
      </c>
    </row>
    <row r="111" customFormat="false" ht="13.5" hidden="false" customHeight="false" outlineLevel="0" collapsed="false">
      <c r="C111" s="616" t="s">
        <v>473</v>
      </c>
      <c r="D111" s="705" t="s">
        <v>627</v>
      </c>
    </row>
    <row r="112" customFormat="false" ht="13.5" hidden="false" customHeight="false" outlineLevel="0" collapsed="false">
      <c r="C112" s="616" t="s">
        <v>473</v>
      </c>
      <c r="D112" s="705" t="s">
        <v>628</v>
      </c>
    </row>
    <row r="113" customFormat="false" ht="13.5" hidden="false" customHeight="false" outlineLevel="0" collapsed="false">
      <c r="C113" s="616" t="s">
        <v>473</v>
      </c>
      <c r="D113" s="705" t="s">
        <v>629</v>
      </c>
    </row>
    <row r="114" customFormat="false" ht="13.5" hidden="false" customHeight="false" outlineLevel="0" collapsed="false">
      <c r="C114" s="616" t="s">
        <v>473</v>
      </c>
      <c r="D114" s="705" t="s">
        <v>630</v>
      </c>
    </row>
    <row r="115" customFormat="false" ht="13.5" hidden="false" customHeight="false" outlineLevel="0" collapsed="false">
      <c r="C115" s="616" t="s">
        <v>473</v>
      </c>
      <c r="D115" s="705" t="s">
        <v>631</v>
      </c>
    </row>
    <row r="116" customFormat="false" ht="13.5" hidden="false" customHeight="false" outlineLevel="0" collapsed="false">
      <c r="C116" s="616" t="s">
        <v>473</v>
      </c>
      <c r="D116" s="705" t="s">
        <v>632</v>
      </c>
    </row>
    <row r="117" customFormat="false" ht="13.5" hidden="false" customHeight="false" outlineLevel="0" collapsed="false">
      <c r="C117" s="616" t="s">
        <v>473</v>
      </c>
      <c r="D117" s="705" t="s">
        <v>633</v>
      </c>
    </row>
    <row r="118" customFormat="false" ht="13.5" hidden="false" customHeight="false" outlineLevel="0" collapsed="false">
      <c r="C118" s="616" t="s">
        <v>473</v>
      </c>
      <c r="D118" s="705" t="s">
        <v>634</v>
      </c>
    </row>
    <row r="119" customFormat="false" ht="13.5" hidden="false" customHeight="false" outlineLevel="0" collapsed="false">
      <c r="C119" s="616" t="s">
        <v>473</v>
      </c>
      <c r="D119" s="705" t="s">
        <v>635</v>
      </c>
    </row>
    <row r="120" customFormat="false" ht="13.5" hidden="false" customHeight="false" outlineLevel="0" collapsed="false">
      <c r="C120" s="616" t="s">
        <v>473</v>
      </c>
      <c r="D120" s="705" t="s">
        <v>636</v>
      </c>
    </row>
    <row r="121" customFormat="false" ht="13.5" hidden="false" customHeight="false" outlineLevel="0" collapsed="false">
      <c r="C121" s="616" t="s">
        <v>473</v>
      </c>
      <c r="D121" s="705" t="s">
        <v>637</v>
      </c>
    </row>
    <row r="122" customFormat="false" ht="13.5" hidden="false" customHeight="false" outlineLevel="0" collapsed="false">
      <c r="C122" s="616" t="s">
        <v>473</v>
      </c>
      <c r="D122" s="705" t="s">
        <v>638</v>
      </c>
    </row>
    <row r="123" customFormat="false" ht="13.5" hidden="false" customHeight="false" outlineLevel="0" collapsed="false">
      <c r="C123" s="616" t="s">
        <v>473</v>
      </c>
      <c r="D123" s="705" t="s">
        <v>639</v>
      </c>
    </row>
    <row r="124" customFormat="false" ht="13.5" hidden="false" customHeight="false" outlineLevel="0" collapsed="false">
      <c r="C124" s="616" t="s">
        <v>473</v>
      </c>
      <c r="D124" s="705" t="s">
        <v>640</v>
      </c>
    </row>
    <row r="125" customFormat="false" ht="13.5" hidden="false" customHeight="false" outlineLevel="0" collapsed="false">
      <c r="C125" s="616" t="s">
        <v>473</v>
      </c>
      <c r="D125" s="705" t="s">
        <v>641</v>
      </c>
    </row>
    <row r="126" customFormat="false" ht="13.5" hidden="false" customHeight="false" outlineLevel="0" collapsed="false">
      <c r="C126" s="616" t="s">
        <v>473</v>
      </c>
      <c r="D126" s="705" t="s">
        <v>642</v>
      </c>
    </row>
    <row r="127" customFormat="false" ht="13.5" hidden="false" customHeight="false" outlineLevel="0" collapsed="false">
      <c r="C127" s="616" t="s">
        <v>473</v>
      </c>
      <c r="D127" s="705" t="s">
        <v>643</v>
      </c>
    </row>
    <row r="128" customFormat="false" ht="13.5" hidden="false" customHeight="false" outlineLevel="0" collapsed="false">
      <c r="C128" s="616" t="s">
        <v>473</v>
      </c>
      <c r="D128" s="705" t="s">
        <v>644</v>
      </c>
    </row>
    <row r="129" customFormat="false" ht="13.5" hidden="false" customHeight="false" outlineLevel="0" collapsed="false">
      <c r="C129" s="616" t="s">
        <v>473</v>
      </c>
      <c r="D129" s="705" t="s">
        <v>645</v>
      </c>
    </row>
    <row r="130" customFormat="false" ht="13.5" hidden="false" customHeight="false" outlineLevel="0" collapsed="false">
      <c r="C130" s="616" t="s">
        <v>473</v>
      </c>
      <c r="D130" s="705" t="s">
        <v>646</v>
      </c>
    </row>
    <row r="131" customFormat="false" ht="13.5" hidden="false" customHeight="false" outlineLevel="0" collapsed="false">
      <c r="C131" s="616" t="s">
        <v>473</v>
      </c>
      <c r="D131" s="705" t="s">
        <v>647</v>
      </c>
    </row>
    <row r="132" customFormat="false" ht="13.5" hidden="false" customHeight="false" outlineLevel="0" collapsed="false">
      <c r="C132" s="616" t="s">
        <v>473</v>
      </c>
      <c r="D132" s="705" t="s">
        <v>648</v>
      </c>
    </row>
    <row r="133" customFormat="false" ht="13.5" hidden="false" customHeight="false" outlineLevel="0" collapsed="false">
      <c r="C133" s="616" t="s">
        <v>473</v>
      </c>
      <c r="D133" s="705" t="s">
        <v>649</v>
      </c>
    </row>
    <row r="134" customFormat="false" ht="13.5" hidden="false" customHeight="false" outlineLevel="0" collapsed="false">
      <c r="C134" s="616" t="s">
        <v>473</v>
      </c>
      <c r="D134" s="705" t="s">
        <v>650</v>
      </c>
    </row>
    <row r="135" customFormat="false" ht="13.5" hidden="false" customHeight="false" outlineLevel="0" collapsed="false">
      <c r="C135" s="616" t="s">
        <v>473</v>
      </c>
      <c r="D135" s="705" t="s">
        <v>651</v>
      </c>
    </row>
    <row r="136" customFormat="false" ht="13.5" hidden="false" customHeight="false" outlineLevel="0" collapsed="false">
      <c r="C136" s="616" t="s">
        <v>473</v>
      </c>
      <c r="D136" s="705" t="s">
        <v>652</v>
      </c>
    </row>
    <row r="137" customFormat="false" ht="13.5" hidden="false" customHeight="false" outlineLevel="0" collapsed="false">
      <c r="C137" s="616" t="s">
        <v>473</v>
      </c>
      <c r="D137" s="705" t="s">
        <v>653</v>
      </c>
    </row>
    <row r="138" customFormat="false" ht="13.5" hidden="false" customHeight="false" outlineLevel="0" collapsed="false">
      <c r="C138" s="616" t="s">
        <v>473</v>
      </c>
      <c r="D138" s="705" t="s">
        <v>654</v>
      </c>
    </row>
    <row r="139" customFormat="false" ht="13.5" hidden="false" customHeight="false" outlineLevel="0" collapsed="false">
      <c r="C139" s="616" t="s">
        <v>473</v>
      </c>
      <c r="D139" s="705" t="s">
        <v>655</v>
      </c>
    </row>
    <row r="140" customFormat="false" ht="13.5" hidden="false" customHeight="false" outlineLevel="0" collapsed="false">
      <c r="C140" s="616" t="s">
        <v>473</v>
      </c>
      <c r="D140" s="705" t="s">
        <v>656</v>
      </c>
    </row>
    <row r="141" customFormat="false" ht="13.5" hidden="false" customHeight="false" outlineLevel="0" collapsed="false">
      <c r="C141" s="616" t="s">
        <v>473</v>
      </c>
      <c r="D141" s="705" t="s">
        <v>657</v>
      </c>
    </row>
    <row r="142" customFormat="false" ht="13.5" hidden="false" customHeight="false" outlineLevel="0" collapsed="false">
      <c r="C142" s="616" t="s">
        <v>473</v>
      </c>
      <c r="D142" s="705" t="s">
        <v>658</v>
      </c>
    </row>
    <row r="143" customFormat="false" ht="13.5" hidden="false" customHeight="false" outlineLevel="0" collapsed="false">
      <c r="C143" s="616" t="s">
        <v>473</v>
      </c>
      <c r="D143" s="705" t="s">
        <v>659</v>
      </c>
    </row>
    <row r="144" customFormat="false" ht="13.5" hidden="false" customHeight="false" outlineLevel="0" collapsed="false">
      <c r="C144" s="616" t="s">
        <v>473</v>
      </c>
      <c r="D144" s="705" t="s">
        <v>660</v>
      </c>
    </row>
    <row r="145" customFormat="false" ht="13.5" hidden="false" customHeight="false" outlineLevel="0" collapsed="false">
      <c r="C145" s="616" t="s">
        <v>473</v>
      </c>
      <c r="D145" s="705" t="s">
        <v>661</v>
      </c>
    </row>
    <row r="146" customFormat="false" ht="13.5" hidden="false" customHeight="false" outlineLevel="0" collapsed="false">
      <c r="C146" s="616" t="s">
        <v>473</v>
      </c>
      <c r="D146" s="705" t="s">
        <v>662</v>
      </c>
    </row>
    <row r="147" customFormat="false" ht="13.5" hidden="false" customHeight="false" outlineLevel="0" collapsed="false">
      <c r="C147" s="616" t="s">
        <v>473</v>
      </c>
      <c r="D147" s="705" t="s">
        <v>663</v>
      </c>
    </row>
    <row r="148" customFormat="false" ht="13.5" hidden="false" customHeight="false" outlineLevel="0" collapsed="false">
      <c r="C148" s="616" t="s">
        <v>473</v>
      </c>
      <c r="D148" s="705" t="s">
        <v>664</v>
      </c>
    </row>
    <row r="149" customFormat="false" ht="13.5" hidden="false" customHeight="false" outlineLevel="0" collapsed="false">
      <c r="C149" s="616" t="s">
        <v>473</v>
      </c>
      <c r="D149" s="705" t="s">
        <v>665</v>
      </c>
    </row>
    <row r="150" customFormat="false" ht="13.5" hidden="false" customHeight="false" outlineLevel="0" collapsed="false">
      <c r="C150" s="616" t="s">
        <v>473</v>
      </c>
      <c r="D150" s="705" t="s">
        <v>666</v>
      </c>
    </row>
    <row r="151" customFormat="false" ht="13.5" hidden="false" customHeight="false" outlineLevel="0" collapsed="false">
      <c r="C151" s="616" t="s">
        <v>473</v>
      </c>
      <c r="D151" s="705" t="s">
        <v>667</v>
      </c>
    </row>
    <row r="152" customFormat="false" ht="13.5" hidden="false" customHeight="false" outlineLevel="0" collapsed="false">
      <c r="C152" s="616" t="s">
        <v>473</v>
      </c>
      <c r="D152" s="705" t="s">
        <v>668</v>
      </c>
    </row>
    <row r="153" customFormat="false" ht="13.5" hidden="false" customHeight="false" outlineLevel="0" collapsed="false">
      <c r="C153" s="616" t="s">
        <v>473</v>
      </c>
      <c r="D153" s="705" t="s">
        <v>669</v>
      </c>
    </row>
    <row r="154" customFormat="false" ht="13.5" hidden="false" customHeight="false" outlineLevel="0" collapsed="false">
      <c r="C154" s="616" t="s">
        <v>473</v>
      </c>
      <c r="D154" s="705" t="s">
        <v>670</v>
      </c>
    </row>
    <row r="155" customFormat="false" ht="13.5" hidden="false" customHeight="false" outlineLevel="0" collapsed="false">
      <c r="C155" s="616" t="s">
        <v>473</v>
      </c>
      <c r="D155" s="705" t="s">
        <v>671</v>
      </c>
    </row>
    <row r="156" customFormat="false" ht="13.5" hidden="false" customHeight="false" outlineLevel="0" collapsed="false">
      <c r="C156" s="616" t="s">
        <v>473</v>
      </c>
      <c r="D156" s="705" t="s">
        <v>672</v>
      </c>
    </row>
    <row r="157" customFormat="false" ht="13.5" hidden="false" customHeight="false" outlineLevel="0" collapsed="false">
      <c r="C157" s="616" t="s">
        <v>473</v>
      </c>
      <c r="D157" s="705" t="s">
        <v>673</v>
      </c>
    </row>
    <row r="158" customFormat="false" ht="13.5" hidden="false" customHeight="false" outlineLevel="0" collapsed="false">
      <c r="C158" s="616" t="s">
        <v>473</v>
      </c>
      <c r="D158" s="705" t="s">
        <v>674</v>
      </c>
    </row>
    <row r="159" customFormat="false" ht="13.5" hidden="false" customHeight="false" outlineLevel="0" collapsed="false">
      <c r="C159" s="616" t="s">
        <v>473</v>
      </c>
      <c r="D159" s="705" t="s">
        <v>675</v>
      </c>
    </row>
    <row r="160" customFormat="false" ht="13.5" hidden="false" customHeight="false" outlineLevel="0" collapsed="false">
      <c r="C160" s="616" t="s">
        <v>473</v>
      </c>
      <c r="D160" s="705" t="s">
        <v>676</v>
      </c>
    </row>
    <row r="161" customFormat="false" ht="13.5" hidden="false" customHeight="false" outlineLevel="0" collapsed="false">
      <c r="C161" s="616" t="s">
        <v>473</v>
      </c>
      <c r="D161" s="705" t="s">
        <v>677</v>
      </c>
    </row>
    <row r="162" customFormat="false" ht="13.5" hidden="false" customHeight="false" outlineLevel="0" collapsed="false">
      <c r="C162" s="616" t="s">
        <v>473</v>
      </c>
      <c r="D162" s="705" t="s">
        <v>678</v>
      </c>
    </row>
    <row r="163" customFormat="false" ht="13.5" hidden="false" customHeight="false" outlineLevel="0" collapsed="false">
      <c r="C163" s="616" t="s">
        <v>473</v>
      </c>
      <c r="D163" s="705" t="s">
        <v>679</v>
      </c>
    </row>
    <row r="164" customFormat="false" ht="13.5" hidden="false" customHeight="false" outlineLevel="0" collapsed="false">
      <c r="C164" s="616" t="s">
        <v>473</v>
      </c>
      <c r="D164" s="705" t="s">
        <v>680</v>
      </c>
    </row>
    <row r="165" customFormat="false" ht="13.5" hidden="false" customHeight="false" outlineLevel="0" collapsed="false">
      <c r="C165" s="616" t="s">
        <v>473</v>
      </c>
      <c r="D165" s="705" t="s">
        <v>681</v>
      </c>
    </row>
    <row r="166" customFormat="false" ht="13.5" hidden="false" customHeight="false" outlineLevel="0" collapsed="false">
      <c r="C166" s="616" t="s">
        <v>473</v>
      </c>
      <c r="D166" s="705" t="s">
        <v>682</v>
      </c>
    </row>
    <row r="167" customFormat="false" ht="13.5" hidden="false" customHeight="false" outlineLevel="0" collapsed="false">
      <c r="C167" s="616" t="s">
        <v>473</v>
      </c>
      <c r="D167" s="705" t="s">
        <v>683</v>
      </c>
    </row>
    <row r="168" customFormat="false" ht="13.5" hidden="false" customHeight="false" outlineLevel="0" collapsed="false">
      <c r="C168" s="616" t="s">
        <v>473</v>
      </c>
      <c r="D168" s="705" t="s">
        <v>684</v>
      </c>
    </row>
    <row r="169" customFormat="false" ht="13.5" hidden="false" customHeight="false" outlineLevel="0" collapsed="false">
      <c r="C169" s="616" t="s">
        <v>473</v>
      </c>
      <c r="D169" s="705" t="s">
        <v>685</v>
      </c>
    </row>
    <row r="170" customFormat="false" ht="13.5" hidden="false" customHeight="false" outlineLevel="0" collapsed="false">
      <c r="C170" s="616" t="s">
        <v>473</v>
      </c>
      <c r="D170" s="705" t="s">
        <v>686</v>
      </c>
    </row>
    <row r="171" customFormat="false" ht="13.5" hidden="false" customHeight="false" outlineLevel="0" collapsed="false">
      <c r="C171" s="616" t="s">
        <v>473</v>
      </c>
      <c r="D171" s="705" t="s">
        <v>687</v>
      </c>
    </row>
    <row r="172" customFormat="false" ht="13.5" hidden="false" customHeight="false" outlineLevel="0" collapsed="false">
      <c r="C172" s="616" t="s">
        <v>473</v>
      </c>
      <c r="D172" s="705" t="s">
        <v>688</v>
      </c>
    </row>
    <row r="173" customFormat="false" ht="13.5" hidden="false" customHeight="false" outlineLevel="0" collapsed="false">
      <c r="C173" s="616" t="s">
        <v>473</v>
      </c>
      <c r="D173" s="705" t="s">
        <v>689</v>
      </c>
    </row>
    <row r="174" customFormat="false" ht="13.5" hidden="false" customHeight="false" outlineLevel="0" collapsed="false">
      <c r="C174" s="616" t="s">
        <v>473</v>
      </c>
      <c r="D174" s="705" t="s">
        <v>690</v>
      </c>
    </row>
    <row r="175" customFormat="false" ht="13.5" hidden="false" customHeight="false" outlineLevel="0" collapsed="false">
      <c r="C175" s="616" t="s">
        <v>473</v>
      </c>
      <c r="D175" s="705" t="s">
        <v>691</v>
      </c>
    </row>
    <row r="176" customFormat="false" ht="13.5" hidden="false" customHeight="false" outlineLevel="0" collapsed="false">
      <c r="C176" s="616" t="s">
        <v>473</v>
      </c>
      <c r="D176" s="705" t="s">
        <v>692</v>
      </c>
    </row>
    <row r="177" customFormat="false" ht="13.5" hidden="false" customHeight="false" outlineLevel="0" collapsed="false">
      <c r="C177" s="616" t="s">
        <v>473</v>
      </c>
      <c r="D177" s="705" t="s">
        <v>693</v>
      </c>
    </row>
    <row r="178" customFormat="false" ht="13.5" hidden="false" customHeight="false" outlineLevel="0" collapsed="false">
      <c r="C178" s="616" t="s">
        <v>473</v>
      </c>
      <c r="D178" s="705" t="s">
        <v>694</v>
      </c>
    </row>
    <row r="179" customFormat="false" ht="13.5" hidden="false" customHeight="false" outlineLevel="0" collapsed="false">
      <c r="C179" s="616" t="s">
        <v>473</v>
      </c>
      <c r="D179" s="705" t="s">
        <v>695</v>
      </c>
    </row>
    <row r="180" customFormat="false" ht="13.5" hidden="false" customHeight="false" outlineLevel="0" collapsed="false">
      <c r="C180" s="616" t="s">
        <v>473</v>
      </c>
      <c r="D180" s="705" t="s">
        <v>696</v>
      </c>
    </row>
    <row r="181" customFormat="false" ht="13.5" hidden="false" customHeight="false" outlineLevel="0" collapsed="false">
      <c r="C181" s="616" t="s">
        <v>473</v>
      </c>
      <c r="D181" s="705" t="s">
        <v>697</v>
      </c>
    </row>
    <row r="182" customFormat="false" ht="13.5" hidden="false" customHeight="false" outlineLevel="0" collapsed="false">
      <c r="C182" s="616" t="s">
        <v>473</v>
      </c>
      <c r="D182" s="705" t="s">
        <v>698</v>
      </c>
    </row>
    <row r="183" customFormat="false" ht="13.5" hidden="false" customHeight="false" outlineLevel="0" collapsed="false">
      <c r="C183" s="616" t="s">
        <v>473</v>
      </c>
      <c r="D183" s="705" t="s">
        <v>584</v>
      </c>
    </row>
    <row r="184" customFormat="false" ht="13.5" hidden="false" customHeight="false" outlineLevel="0" collapsed="false">
      <c r="C184" s="616" t="s">
        <v>473</v>
      </c>
      <c r="D184" s="705" t="s">
        <v>699</v>
      </c>
    </row>
    <row r="185" customFormat="false" ht="13.5" hidden="false" customHeight="false" outlineLevel="0" collapsed="false">
      <c r="C185" s="616" t="s">
        <v>473</v>
      </c>
      <c r="D185" s="705" t="s">
        <v>700</v>
      </c>
    </row>
    <row r="186" customFormat="false" ht="13.5" hidden="false" customHeight="false" outlineLevel="0" collapsed="false">
      <c r="C186" s="616" t="s">
        <v>473</v>
      </c>
      <c r="D186" s="705" t="s">
        <v>701</v>
      </c>
    </row>
    <row r="187" customFormat="false" ht="13.5" hidden="false" customHeight="false" outlineLevel="0" collapsed="false">
      <c r="C187" s="616" t="s">
        <v>473</v>
      </c>
      <c r="D187" s="705" t="s">
        <v>702</v>
      </c>
    </row>
    <row r="188" customFormat="false" ht="13.5" hidden="false" customHeight="false" outlineLevel="0" collapsed="false">
      <c r="C188" s="616" t="s">
        <v>475</v>
      </c>
      <c r="D188" s="705" t="s">
        <v>703</v>
      </c>
    </row>
    <row r="189" customFormat="false" ht="13.5" hidden="false" customHeight="false" outlineLevel="0" collapsed="false">
      <c r="C189" s="616" t="s">
        <v>475</v>
      </c>
      <c r="D189" s="705" t="s">
        <v>704</v>
      </c>
    </row>
    <row r="190" customFormat="false" ht="13.5" hidden="false" customHeight="false" outlineLevel="0" collapsed="false">
      <c r="C190" s="616" t="s">
        <v>475</v>
      </c>
      <c r="D190" s="705" t="s">
        <v>705</v>
      </c>
    </row>
    <row r="191" customFormat="false" ht="13.5" hidden="false" customHeight="false" outlineLevel="0" collapsed="false">
      <c r="C191" s="616" t="s">
        <v>475</v>
      </c>
      <c r="D191" s="705" t="s">
        <v>706</v>
      </c>
    </row>
    <row r="192" customFormat="false" ht="13.5" hidden="false" customHeight="false" outlineLevel="0" collapsed="false">
      <c r="C192" s="616" t="s">
        <v>475</v>
      </c>
      <c r="D192" s="705" t="s">
        <v>707</v>
      </c>
    </row>
    <row r="193" customFormat="false" ht="13.5" hidden="false" customHeight="false" outlineLevel="0" collapsed="false">
      <c r="C193" s="616" t="s">
        <v>475</v>
      </c>
      <c r="D193" s="705" t="s">
        <v>708</v>
      </c>
    </row>
    <row r="194" customFormat="false" ht="13.5" hidden="false" customHeight="false" outlineLevel="0" collapsed="false">
      <c r="C194" s="616" t="s">
        <v>475</v>
      </c>
      <c r="D194" s="705" t="s">
        <v>709</v>
      </c>
    </row>
    <row r="195" customFormat="false" ht="13.5" hidden="false" customHeight="false" outlineLevel="0" collapsed="false">
      <c r="C195" s="616" t="s">
        <v>475</v>
      </c>
      <c r="D195" s="705" t="s">
        <v>710</v>
      </c>
    </row>
    <row r="196" customFormat="false" ht="13.5" hidden="false" customHeight="false" outlineLevel="0" collapsed="false">
      <c r="C196" s="616" t="s">
        <v>475</v>
      </c>
      <c r="D196" s="705" t="s">
        <v>711</v>
      </c>
    </row>
    <row r="197" customFormat="false" ht="13.5" hidden="false" customHeight="false" outlineLevel="0" collapsed="false">
      <c r="C197" s="616" t="s">
        <v>475</v>
      </c>
      <c r="D197" s="705" t="s">
        <v>712</v>
      </c>
    </row>
    <row r="198" customFormat="false" ht="13.5" hidden="false" customHeight="false" outlineLevel="0" collapsed="false">
      <c r="C198" s="616" t="s">
        <v>475</v>
      </c>
      <c r="D198" s="705" t="s">
        <v>713</v>
      </c>
    </row>
    <row r="199" customFormat="false" ht="13.5" hidden="false" customHeight="false" outlineLevel="0" collapsed="false">
      <c r="C199" s="616" t="s">
        <v>475</v>
      </c>
      <c r="D199" s="705" t="s">
        <v>714</v>
      </c>
    </row>
    <row r="200" customFormat="false" ht="13.5" hidden="false" customHeight="false" outlineLevel="0" collapsed="false">
      <c r="C200" s="616" t="s">
        <v>475</v>
      </c>
      <c r="D200" s="705" t="s">
        <v>715</v>
      </c>
    </row>
    <row r="201" customFormat="false" ht="13.5" hidden="false" customHeight="false" outlineLevel="0" collapsed="false">
      <c r="C201" s="616" t="s">
        <v>475</v>
      </c>
      <c r="D201" s="705" t="s">
        <v>716</v>
      </c>
    </row>
    <row r="202" customFormat="false" ht="13.5" hidden="false" customHeight="false" outlineLevel="0" collapsed="false">
      <c r="C202" s="616" t="s">
        <v>475</v>
      </c>
      <c r="D202" s="705" t="s">
        <v>717</v>
      </c>
    </row>
    <row r="203" customFormat="false" ht="13.5" hidden="false" customHeight="false" outlineLevel="0" collapsed="false">
      <c r="C203" s="616" t="s">
        <v>475</v>
      </c>
      <c r="D203" s="705" t="s">
        <v>718</v>
      </c>
    </row>
    <row r="204" customFormat="false" ht="13.5" hidden="false" customHeight="false" outlineLevel="0" collapsed="false">
      <c r="C204" s="616" t="s">
        <v>475</v>
      </c>
      <c r="D204" s="705" t="s">
        <v>719</v>
      </c>
    </row>
    <row r="205" customFormat="false" ht="13.5" hidden="false" customHeight="false" outlineLevel="0" collapsed="false">
      <c r="C205" s="616" t="s">
        <v>475</v>
      </c>
      <c r="D205" s="705" t="s">
        <v>720</v>
      </c>
    </row>
    <row r="206" customFormat="false" ht="13.5" hidden="false" customHeight="false" outlineLevel="0" collapsed="false">
      <c r="C206" s="616" t="s">
        <v>475</v>
      </c>
      <c r="D206" s="705" t="s">
        <v>721</v>
      </c>
    </row>
    <row r="207" customFormat="false" ht="13.5" hidden="false" customHeight="false" outlineLevel="0" collapsed="false">
      <c r="C207" s="616" t="s">
        <v>475</v>
      </c>
      <c r="D207" s="705" t="s">
        <v>722</v>
      </c>
    </row>
    <row r="208" customFormat="false" ht="13.5" hidden="false" customHeight="false" outlineLevel="0" collapsed="false">
      <c r="C208" s="616" t="s">
        <v>475</v>
      </c>
      <c r="D208" s="705" t="s">
        <v>723</v>
      </c>
    </row>
    <row r="209" customFormat="false" ht="13.5" hidden="false" customHeight="false" outlineLevel="0" collapsed="false">
      <c r="C209" s="616" t="s">
        <v>475</v>
      </c>
      <c r="D209" s="705" t="s">
        <v>724</v>
      </c>
    </row>
    <row r="210" customFormat="false" ht="13.5" hidden="false" customHeight="false" outlineLevel="0" collapsed="false">
      <c r="C210" s="616" t="s">
        <v>475</v>
      </c>
      <c r="D210" s="705" t="s">
        <v>725</v>
      </c>
    </row>
    <row r="211" customFormat="false" ht="13.5" hidden="false" customHeight="false" outlineLevel="0" collapsed="false">
      <c r="C211" s="616" t="s">
        <v>475</v>
      </c>
      <c r="D211" s="705" t="s">
        <v>726</v>
      </c>
    </row>
    <row r="212" customFormat="false" ht="13.5" hidden="false" customHeight="false" outlineLevel="0" collapsed="false">
      <c r="C212" s="616" t="s">
        <v>475</v>
      </c>
      <c r="D212" s="705" t="s">
        <v>727</v>
      </c>
    </row>
    <row r="213" customFormat="false" ht="13.5" hidden="false" customHeight="false" outlineLevel="0" collapsed="false">
      <c r="C213" s="616" t="s">
        <v>475</v>
      </c>
      <c r="D213" s="705" t="s">
        <v>728</v>
      </c>
    </row>
    <row r="214" customFormat="false" ht="13.5" hidden="false" customHeight="false" outlineLevel="0" collapsed="false">
      <c r="C214" s="616" t="s">
        <v>475</v>
      </c>
      <c r="D214" s="705" t="s">
        <v>729</v>
      </c>
    </row>
    <row r="215" customFormat="false" ht="13.5" hidden="false" customHeight="false" outlineLevel="0" collapsed="false">
      <c r="C215" s="616" t="s">
        <v>475</v>
      </c>
      <c r="D215" s="705" t="s">
        <v>730</v>
      </c>
    </row>
    <row r="216" customFormat="false" ht="13.5" hidden="false" customHeight="false" outlineLevel="0" collapsed="false">
      <c r="C216" s="616" t="s">
        <v>475</v>
      </c>
      <c r="D216" s="705" t="s">
        <v>731</v>
      </c>
    </row>
    <row r="217" customFormat="false" ht="13.5" hidden="false" customHeight="false" outlineLevel="0" collapsed="false">
      <c r="C217" s="616" t="s">
        <v>475</v>
      </c>
      <c r="D217" s="705" t="s">
        <v>732</v>
      </c>
    </row>
    <row r="218" customFormat="false" ht="13.5" hidden="false" customHeight="false" outlineLevel="0" collapsed="false">
      <c r="C218" s="616" t="s">
        <v>475</v>
      </c>
      <c r="D218" s="705" t="s">
        <v>733</v>
      </c>
    </row>
    <row r="219" customFormat="false" ht="13.5" hidden="false" customHeight="false" outlineLevel="0" collapsed="false">
      <c r="C219" s="616" t="s">
        <v>475</v>
      </c>
      <c r="D219" s="705" t="s">
        <v>734</v>
      </c>
    </row>
    <row r="220" customFormat="false" ht="13.5" hidden="false" customHeight="false" outlineLevel="0" collapsed="false">
      <c r="C220" s="616" t="s">
        <v>475</v>
      </c>
      <c r="D220" s="705" t="s">
        <v>735</v>
      </c>
    </row>
    <row r="221" customFormat="false" ht="13.5" hidden="false" customHeight="false" outlineLevel="0" collapsed="false">
      <c r="C221" s="616" t="s">
        <v>475</v>
      </c>
      <c r="D221" s="705" t="s">
        <v>736</v>
      </c>
    </row>
    <row r="222" customFormat="false" ht="13.5" hidden="false" customHeight="false" outlineLevel="0" collapsed="false">
      <c r="C222" s="616" t="s">
        <v>475</v>
      </c>
      <c r="D222" s="705" t="s">
        <v>737</v>
      </c>
    </row>
    <row r="223" customFormat="false" ht="13.5" hidden="false" customHeight="false" outlineLevel="0" collapsed="false">
      <c r="C223" s="616" t="s">
        <v>475</v>
      </c>
      <c r="D223" s="705" t="s">
        <v>738</v>
      </c>
    </row>
    <row r="224" customFormat="false" ht="13.5" hidden="false" customHeight="false" outlineLevel="0" collapsed="false">
      <c r="C224" s="616" t="s">
        <v>475</v>
      </c>
      <c r="D224" s="705" t="s">
        <v>739</v>
      </c>
    </row>
    <row r="225" customFormat="false" ht="13.5" hidden="false" customHeight="false" outlineLevel="0" collapsed="false">
      <c r="C225" s="616" t="s">
        <v>475</v>
      </c>
      <c r="D225" s="705" t="s">
        <v>740</v>
      </c>
    </row>
    <row r="226" customFormat="false" ht="13.5" hidden="false" customHeight="false" outlineLevel="0" collapsed="false">
      <c r="C226" s="616" t="s">
        <v>475</v>
      </c>
      <c r="D226" s="705" t="s">
        <v>741</v>
      </c>
    </row>
    <row r="227" customFormat="false" ht="13.5" hidden="false" customHeight="false" outlineLevel="0" collapsed="false">
      <c r="C227" s="616" t="s">
        <v>475</v>
      </c>
      <c r="D227" s="705" t="s">
        <v>742</v>
      </c>
    </row>
    <row r="228" customFormat="false" ht="13.5" hidden="false" customHeight="false" outlineLevel="0" collapsed="false">
      <c r="C228" s="616" t="s">
        <v>477</v>
      </c>
      <c r="D228" s="705" t="s">
        <v>743</v>
      </c>
    </row>
    <row r="229" customFormat="false" ht="13.5" hidden="false" customHeight="false" outlineLevel="0" collapsed="false">
      <c r="C229" s="616" t="s">
        <v>477</v>
      </c>
      <c r="D229" s="705" t="s">
        <v>744</v>
      </c>
    </row>
    <row r="230" customFormat="false" ht="13.5" hidden="false" customHeight="false" outlineLevel="0" collapsed="false">
      <c r="C230" s="616" t="s">
        <v>477</v>
      </c>
      <c r="D230" s="705" t="s">
        <v>745</v>
      </c>
    </row>
    <row r="231" customFormat="false" ht="13.5" hidden="false" customHeight="false" outlineLevel="0" collapsed="false">
      <c r="C231" s="616" t="s">
        <v>477</v>
      </c>
      <c r="D231" s="705" t="s">
        <v>746</v>
      </c>
    </row>
    <row r="232" customFormat="false" ht="13.5" hidden="false" customHeight="false" outlineLevel="0" collapsed="false">
      <c r="C232" s="616" t="s">
        <v>477</v>
      </c>
      <c r="D232" s="705" t="s">
        <v>747</v>
      </c>
    </row>
    <row r="233" customFormat="false" ht="13.5" hidden="false" customHeight="false" outlineLevel="0" collapsed="false">
      <c r="C233" s="616" t="s">
        <v>477</v>
      </c>
      <c r="D233" s="705" t="s">
        <v>748</v>
      </c>
    </row>
    <row r="234" customFormat="false" ht="13.5" hidden="false" customHeight="false" outlineLevel="0" collapsed="false">
      <c r="C234" s="616" t="s">
        <v>477</v>
      </c>
      <c r="D234" s="705" t="s">
        <v>749</v>
      </c>
    </row>
    <row r="235" customFormat="false" ht="13.5" hidden="false" customHeight="false" outlineLevel="0" collapsed="false">
      <c r="C235" s="616" t="s">
        <v>477</v>
      </c>
      <c r="D235" s="705" t="s">
        <v>750</v>
      </c>
    </row>
    <row r="236" customFormat="false" ht="13.5" hidden="false" customHeight="false" outlineLevel="0" collapsed="false">
      <c r="C236" s="616" t="s">
        <v>477</v>
      </c>
      <c r="D236" s="705" t="s">
        <v>751</v>
      </c>
    </row>
    <row r="237" customFormat="false" ht="13.5" hidden="false" customHeight="false" outlineLevel="0" collapsed="false">
      <c r="C237" s="616" t="s">
        <v>477</v>
      </c>
      <c r="D237" s="705" t="s">
        <v>752</v>
      </c>
    </row>
    <row r="238" customFormat="false" ht="13.5" hidden="false" customHeight="false" outlineLevel="0" collapsed="false">
      <c r="C238" s="616" t="s">
        <v>477</v>
      </c>
      <c r="D238" s="705" t="s">
        <v>753</v>
      </c>
    </row>
    <row r="239" customFormat="false" ht="13.5" hidden="false" customHeight="false" outlineLevel="0" collapsed="false">
      <c r="C239" s="616" t="s">
        <v>477</v>
      </c>
      <c r="D239" s="705" t="s">
        <v>754</v>
      </c>
    </row>
    <row r="240" customFormat="false" ht="13.5" hidden="false" customHeight="false" outlineLevel="0" collapsed="false">
      <c r="C240" s="616" t="s">
        <v>477</v>
      </c>
      <c r="D240" s="705" t="s">
        <v>755</v>
      </c>
    </row>
    <row r="241" customFormat="false" ht="13.5" hidden="false" customHeight="false" outlineLevel="0" collapsed="false">
      <c r="C241" s="616" t="s">
        <v>477</v>
      </c>
      <c r="D241" s="705" t="s">
        <v>756</v>
      </c>
    </row>
    <row r="242" customFormat="false" ht="13.5" hidden="false" customHeight="false" outlineLevel="0" collapsed="false">
      <c r="C242" s="616" t="s">
        <v>477</v>
      </c>
      <c r="D242" s="705" t="s">
        <v>757</v>
      </c>
    </row>
    <row r="243" customFormat="false" ht="13.5" hidden="false" customHeight="false" outlineLevel="0" collapsed="false">
      <c r="C243" s="616" t="s">
        <v>477</v>
      </c>
      <c r="D243" s="705" t="s">
        <v>758</v>
      </c>
    </row>
    <row r="244" customFormat="false" ht="13.5" hidden="false" customHeight="false" outlineLevel="0" collapsed="false">
      <c r="C244" s="616" t="s">
        <v>477</v>
      </c>
      <c r="D244" s="705" t="s">
        <v>759</v>
      </c>
    </row>
    <row r="245" customFormat="false" ht="13.5" hidden="false" customHeight="false" outlineLevel="0" collapsed="false">
      <c r="C245" s="616" t="s">
        <v>477</v>
      </c>
      <c r="D245" s="705" t="s">
        <v>760</v>
      </c>
    </row>
    <row r="246" customFormat="false" ht="13.5" hidden="false" customHeight="false" outlineLevel="0" collapsed="false">
      <c r="C246" s="616" t="s">
        <v>477</v>
      </c>
      <c r="D246" s="705" t="s">
        <v>761</v>
      </c>
    </row>
    <row r="247" customFormat="false" ht="13.5" hidden="false" customHeight="false" outlineLevel="0" collapsed="false">
      <c r="C247" s="616" t="s">
        <v>477</v>
      </c>
      <c r="D247" s="705" t="s">
        <v>762</v>
      </c>
    </row>
    <row r="248" customFormat="false" ht="13.5" hidden="false" customHeight="false" outlineLevel="0" collapsed="false">
      <c r="C248" s="616" t="s">
        <v>477</v>
      </c>
      <c r="D248" s="705" t="s">
        <v>763</v>
      </c>
    </row>
    <row r="249" customFormat="false" ht="13.5" hidden="false" customHeight="false" outlineLevel="0" collapsed="false">
      <c r="C249" s="616" t="s">
        <v>477</v>
      </c>
      <c r="D249" s="705" t="s">
        <v>764</v>
      </c>
    </row>
    <row r="250" customFormat="false" ht="13.5" hidden="false" customHeight="false" outlineLevel="0" collapsed="false">
      <c r="C250" s="616" t="s">
        <v>477</v>
      </c>
      <c r="D250" s="705" t="s">
        <v>765</v>
      </c>
    </row>
    <row r="251" customFormat="false" ht="13.5" hidden="false" customHeight="false" outlineLevel="0" collapsed="false">
      <c r="C251" s="616" t="s">
        <v>477</v>
      </c>
      <c r="D251" s="705" t="s">
        <v>766</v>
      </c>
    </row>
    <row r="252" customFormat="false" ht="13.5" hidden="false" customHeight="false" outlineLevel="0" collapsed="false">
      <c r="C252" s="616" t="s">
        <v>477</v>
      </c>
      <c r="D252" s="705" t="s">
        <v>767</v>
      </c>
    </row>
    <row r="253" customFormat="false" ht="13.5" hidden="false" customHeight="false" outlineLevel="0" collapsed="false">
      <c r="C253" s="616" t="s">
        <v>477</v>
      </c>
      <c r="D253" s="705" t="s">
        <v>768</v>
      </c>
    </row>
    <row r="254" customFormat="false" ht="13.5" hidden="false" customHeight="false" outlineLevel="0" collapsed="false">
      <c r="C254" s="616" t="s">
        <v>477</v>
      </c>
      <c r="D254" s="705" t="s">
        <v>769</v>
      </c>
    </row>
    <row r="255" customFormat="false" ht="13.5" hidden="false" customHeight="false" outlineLevel="0" collapsed="false">
      <c r="C255" s="616" t="s">
        <v>477</v>
      </c>
      <c r="D255" s="705" t="s">
        <v>770</v>
      </c>
    </row>
    <row r="256" customFormat="false" ht="13.5" hidden="false" customHeight="false" outlineLevel="0" collapsed="false">
      <c r="C256" s="616" t="s">
        <v>477</v>
      </c>
      <c r="D256" s="705" t="s">
        <v>771</v>
      </c>
    </row>
    <row r="257" customFormat="false" ht="13.5" hidden="false" customHeight="false" outlineLevel="0" collapsed="false">
      <c r="C257" s="616" t="s">
        <v>477</v>
      </c>
      <c r="D257" s="705" t="s">
        <v>772</v>
      </c>
    </row>
    <row r="258" customFormat="false" ht="13.5" hidden="false" customHeight="false" outlineLevel="0" collapsed="false">
      <c r="C258" s="616" t="s">
        <v>477</v>
      </c>
      <c r="D258" s="705" t="s">
        <v>773</v>
      </c>
    </row>
    <row r="259" customFormat="false" ht="13.5" hidden="false" customHeight="false" outlineLevel="0" collapsed="false">
      <c r="C259" s="616" t="s">
        <v>477</v>
      </c>
      <c r="D259" s="705" t="s">
        <v>774</v>
      </c>
    </row>
    <row r="260" customFormat="false" ht="13.5" hidden="false" customHeight="false" outlineLevel="0" collapsed="false">
      <c r="C260" s="616" t="s">
        <v>477</v>
      </c>
      <c r="D260" s="705" t="s">
        <v>775</v>
      </c>
    </row>
    <row r="261" customFormat="false" ht="13.5" hidden="false" customHeight="false" outlineLevel="0" collapsed="false">
      <c r="C261" s="616" t="s">
        <v>479</v>
      </c>
      <c r="D261" s="705" t="s">
        <v>776</v>
      </c>
    </row>
    <row r="262" customFormat="false" ht="13.5" hidden="false" customHeight="false" outlineLevel="0" collapsed="false">
      <c r="C262" s="616" t="s">
        <v>479</v>
      </c>
      <c r="D262" s="705" t="s">
        <v>777</v>
      </c>
    </row>
    <row r="263" customFormat="false" ht="13.5" hidden="false" customHeight="false" outlineLevel="0" collapsed="false">
      <c r="C263" s="616" t="s">
        <v>479</v>
      </c>
      <c r="D263" s="705" t="s">
        <v>778</v>
      </c>
    </row>
    <row r="264" customFormat="false" ht="13.5" hidden="false" customHeight="false" outlineLevel="0" collapsed="false">
      <c r="C264" s="616" t="s">
        <v>479</v>
      </c>
      <c r="D264" s="705" t="s">
        <v>779</v>
      </c>
    </row>
    <row r="265" customFormat="false" ht="13.5" hidden="false" customHeight="false" outlineLevel="0" collapsed="false">
      <c r="C265" s="616" t="s">
        <v>479</v>
      </c>
      <c r="D265" s="705" t="s">
        <v>780</v>
      </c>
    </row>
    <row r="266" customFormat="false" ht="13.5" hidden="false" customHeight="false" outlineLevel="0" collapsed="false">
      <c r="C266" s="616" t="s">
        <v>479</v>
      </c>
      <c r="D266" s="705" t="s">
        <v>781</v>
      </c>
    </row>
    <row r="267" customFormat="false" ht="13.5" hidden="false" customHeight="false" outlineLevel="0" collapsed="false">
      <c r="C267" s="616" t="s">
        <v>479</v>
      </c>
      <c r="D267" s="705" t="s">
        <v>782</v>
      </c>
    </row>
    <row r="268" customFormat="false" ht="13.5" hidden="false" customHeight="false" outlineLevel="0" collapsed="false">
      <c r="C268" s="616" t="s">
        <v>479</v>
      </c>
      <c r="D268" s="705" t="s">
        <v>783</v>
      </c>
    </row>
    <row r="269" customFormat="false" ht="13.5" hidden="false" customHeight="false" outlineLevel="0" collapsed="false">
      <c r="C269" s="616" t="s">
        <v>479</v>
      </c>
      <c r="D269" s="705" t="s">
        <v>784</v>
      </c>
    </row>
    <row r="270" customFormat="false" ht="13.5" hidden="false" customHeight="false" outlineLevel="0" collapsed="false">
      <c r="C270" s="616" t="s">
        <v>479</v>
      </c>
      <c r="D270" s="705" t="s">
        <v>785</v>
      </c>
    </row>
    <row r="271" customFormat="false" ht="13.5" hidden="false" customHeight="false" outlineLevel="0" collapsed="false">
      <c r="C271" s="616" t="s">
        <v>479</v>
      </c>
      <c r="D271" s="705" t="s">
        <v>786</v>
      </c>
    </row>
    <row r="272" customFormat="false" ht="13.5" hidden="false" customHeight="false" outlineLevel="0" collapsed="false">
      <c r="C272" s="616" t="s">
        <v>479</v>
      </c>
      <c r="D272" s="705" t="s">
        <v>787</v>
      </c>
    </row>
    <row r="273" customFormat="false" ht="13.5" hidden="false" customHeight="false" outlineLevel="0" collapsed="false">
      <c r="C273" s="616" t="s">
        <v>479</v>
      </c>
      <c r="D273" s="705" t="s">
        <v>788</v>
      </c>
    </row>
    <row r="274" customFormat="false" ht="13.5" hidden="false" customHeight="false" outlineLevel="0" collapsed="false">
      <c r="C274" s="616" t="s">
        <v>479</v>
      </c>
      <c r="D274" s="705" t="s">
        <v>789</v>
      </c>
    </row>
    <row r="275" customFormat="false" ht="13.5" hidden="false" customHeight="false" outlineLevel="0" collapsed="false">
      <c r="C275" s="616" t="s">
        <v>479</v>
      </c>
      <c r="D275" s="705" t="s">
        <v>790</v>
      </c>
    </row>
    <row r="276" customFormat="false" ht="13.5" hidden="false" customHeight="false" outlineLevel="0" collapsed="false">
      <c r="C276" s="616" t="s">
        <v>479</v>
      </c>
      <c r="D276" s="705" t="s">
        <v>791</v>
      </c>
    </row>
    <row r="277" customFormat="false" ht="13.5" hidden="false" customHeight="false" outlineLevel="0" collapsed="false">
      <c r="C277" s="616" t="s">
        <v>479</v>
      </c>
      <c r="D277" s="705" t="s">
        <v>792</v>
      </c>
    </row>
    <row r="278" customFormat="false" ht="13.5" hidden="false" customHeight="false" outlineLevel="0" collapsed="false">
      <c r="C278" s="616" t="s">
        <v>479</v>
      </c>
      <c r="D278" s="705" t="s">
        <v>793</v>
      </c>
    </row>
    <row r="279" customFormat="false" ht="13.5" hidden="false" customHeight="false" outlineLevel="0" collapsed="false">
      <c r="C279" s="616" t="s">
        <v>479</v>
      </c>
      <c r="D279" s="705" t="s">
        <v>794</v>
      </c>
    </row>
    <row r="280" customFormat="false" ht="13.5" hidden="false" customHeight="false" outlineLevel="0" collapsed="false">
      <c r="C280" s="616" t="s">
        <v>479</v>
      </c>
      <c r="D280" s="705" t="s">
        <v>795</v>
      </c>
    </row>
    <row r="281" customFormat="false" ht="13.5" hidden="false" customHeight="false" outlineLevel="0" collapsed="false">
      <c r="C281" s="616" t="s">
        <v>479</v>
      </c>
      <c r="D281" s="705" t="s">
        <v>796</v>
      </c>
    </row>
    <row r="282" customFormat="false" ht="13.5" hidden="false" customHeight="false" outlineLevel="0" collapsed="false">
      <c r="C282" s="616" t="s">
        <v>479</v>
      </c>
      <c r="D282" s="705" t="s">
        <v>797</v>
      </c>
    </row>
    <row r="283" customFormat="false" ht="13.5" hidden="false" customHeight="false" outlineLevel="0" collapsed="false">
      <c r="C283" s="616" t="s">
        <v>479</v>
      </c>
      <c r="D283" s="705" t="s">
        <v>798</v>
      </c>
    </row>
    <row r="284" customFormat="false" ht="13.5" hidden="false" customHeight="false" outlineLevel="0" collapsed="false">
      <c r="C284" s="616" t="s">
        <v>479</v>
      </c>
      <c r="D284" s="705" t="s">
        <v>799</v>
      </c>
    </row>
    <row r="285" customFormat="false" ht="13.5" hidden="false" customHeight="false" outlineLevel="0" collapsed="false">
      <c r="C285" s="616" t="s">
        <v>479</v>
      </c>
      <c r="D285" s="705" t="s">
        <v>800</v>
      </c>
    </row>
    <row r="286" customFormat="false" ht="13.5" hidden="false" customHeight="false" outlineLevel="0" collapsed="false">
      <c r="C286" s="616" t="s">
        <v>479</v>
      </c>
      <c r="D286" s="705" t="s">
        <v>801</v>
      </c>
    </row>
    <row r="287" customFormat="false" ht="13.5" hidden="false" customHeight="false" outlineLevel="0" collapsed="false">
      <c r="C287" s="616" t="s">
        <v>479</v>
      </c>
      <c r="D287" s="705" t="s">
        <v>802</v>
      </c>
    </row>
    <row r="288" customFormat="false" ht="13.5" hidden="false" customHeight="false" outlineLevel="0" collapsed="false">
      <c r="C288" s="616" t="s">
        <v>479</v>
      </c>
      <c r="D288" s="705" t="s">
        <v>803</v>
      </c>
    </row>
    <row r="289" customFormat="false" ht="13.5" hidden="false" customHeight="false" outlineLevel="0" collapsed="false">
      <c r="C289" s="616" t="s">
        <v>479</v>
      </c>
      <c r="D289" s="705" t="s">
        <v>804</v>
      </c>
    </row>
    <row r="290" customFormat="false" ht="13.5" hidden="false" customHeight="false" outlineLevel="0" collapsed="false">
      <c r="C290" s="616" t="s">
        <v>479</v>
      </c>
      <c r="D290" s="705" t="s">
        <v>805</v>
      </c>
    </row>
    <row r="291" customFormat="false" ht="13.5" hidden="false" customHeight="false" outlineLevel="0" collapsed="false">
      <c r="C291" s="616" t="s">
        <v>479</v>
      </c>
      <c r="D291" s="705" t="s">
        <v>806</v>
      </c>
    </row>
    <row r="292" customFormat="false" ht="13.5" hidden="false" customHeight="false" outlineLevel="0" collapsed="false">
      <c r="C292" s="616" t="s">
        <v>479</v>
      </c>
      <c r="D292" s="705" t="s">
        <v>807</v>
      </c>
    </row>
    <row r="293" customFormat="false" ht="13.5" hidden="false" customHeight="false" outlineLevel="0" collapsed="false">
      <c r="C293" s="616" t="s">
        <v>479</v>
      </c>
      <c r="D293" s="705" t="s">
        <v>808</v>
      </c>
    </row>
    <row r="294" customFormat="false" ht="13.5" hidden="false" customHeight="false" outlineLevel="0" collapsed="false">
      <c r="C294" s="616" t="s">
        <v>479</v>
      </c>
      <c r="D294" s="705" t="s">
        <v>809</v>
      </c>
    </row>
    <row r="295" customFormat="false" ht="13.5" hidden="false" customHeight="false" outlineLevel="0" collapsed="false">
      <c r="C295" s="616" t="s">
        <v>479</v>
      </c>
      <c r="D295" s="705" t="s">
        <v>810</v>
      </c>
    </row>
    <row r="296" customFormat="false" ht="13.5" hidden="false" customHeight="false" outlineLevel="0" collapsed="false">
      <c r="C296" s="616" t="s">
        <v>481</v>
      </c>
      <c r="D296" s="705" t="s">
        <v>811</v>
      </c>
    </row>
    <row r="297" customFormat="false" ht="13.5" hidden="false" customHeight="false" outlineLevel="0" collapsed="false">
      <c r="C297" s="616" t="s">
        <v>481</v>
      </c>
      <c r="D297" s="705" t="s">
        <v>812</v>
      </c>
    </row>
    <row r="298" customFormat="false" ht="13.5" hidden="false" customHeight="false" outlineLevel="0" collapsed="false">
      <c r="C298" s="616" t="s">
        <v>481</v>
      </c>
      <c r="D298" s="705" t="s">
        <v>813</v>
      </c>
    </row>
    <row r="299" customFormat="false" ht="13.5" hidden="false" customHeight="false" outlineLevel="0" collapsed="false">
      <c r="C299" s="616" t="s">
        <v>481</v>
      </c>
      <c r="D299" s="705" t="s">
        <v>814</v>
      </c>
    </row>
    <row r="300" customFormat="false" ht="13.5" hidden="false" customHeight="false" outlineLevel="0" collapsed="false">
      <c r="C300" s="616" t="s">
        <v>481</v>
      </c>
      <c r="D300" s="705" t="s">
        <v>815</v>
      </c>
    </row>
    <row r="301" customFormat="false" ht="13.5" hidden="false" customHeight="false" outlineLevel="0" collapsed="false">
      <c r="C301" s="616" t="s">
        <v>481</v>
      </c>
      <c r="D301" s="705" t="s">
        <v>816</v>
      </c>
    </row>
    <row r="302" customFormat="false" ht="13.5" hidden="false" customHeight="false" outlineLevel="0" collapsed="false">
      <c r="C302" s="616" t="s">
        <v>481</v>
      </c>
      <c r="D302" s="705" t="s">
        <v>817</v>
      </c>
    </row>
    <row r="303" customFormat="false" ht="13.5" hidden="false" customHeight="false" outlineLevel="0" collapsed="false">
      <c r="C303" s="616" t="s">
        <v>481</v>
      </c>
      <c r="D303" s="705" t="s">
        <v>818</v>
      </c>
    </row>
    <row r="304" customFormat="false" ht="13.5" hidden="false" customHeight="false" outlineLevel="0" collapsed="false">
      <c r="C304" s="616" t="s">
        <v>481</v>
      </c>
      <c r="D304" s="705" t="s">
        <v>819</v>
      </c>
    </row>
    <row r="305" customFormat="false" ht="13.5" hidden="false" customHeight="false" outlineLevel="0" collapsed="false">
      <c r="C305" s="616" t="s">
        <v>481</v>
      </c>
      <c r="D305" s="705" t="s">
        <v>820</v>
      </c>
    </row>
    <row r="306" customFormat="false" ht="13.5" hidden="false" customHeight="false" outlineLevel="0" collapsed="false">
      <c r="C306" s="616" t="s">
        <v>481</v>
      </c>
      <c r="D306" s="705" t="s">
        <v>821</v>
      </c>
    </row>
    <row r="307" customFormat="false" ht="13.5" hidden="false" customHeight="false" outlineLevel="0" collapsed="false">
      <c r="C307" s="616" t="s">
        <v>481</v>
      </c>
      <c r="D307" s="705" t="s">
        <v>822</v>
      </c>
    </row>
    <row r="308" customFormat="false" ht="13.5" hidden="false" customHeight="false" outlineLevel="0" collapsed="false">
      <c r="C308" s="616" t="s">
        <v>481</v>
      </c>
      <c r="D308" s="705" t="s">
        <v>823</v>
      </c>
    </row>
    <row r="309" customFormat="false" ht="13.5" hidden="false" customHeight="false" outlineLevel="0" collapsed="false">
      <c r="C309" s="616" t="s">
        <v>481</v>
      </c>
      <c r="D309" s="705" t="s">
        <v>824</v>
      </c>
    </row>
    <row r="310" customFormat="false" ht="13.5" hidden="false" customHeight="false" outlineLevel="0" collapsed="false">
      <c r="C310" s="616" t="s">
        <v>481</v>
      </c>
      <c r="D310" s="705" t="s">
        <v>825</v>
      </c>
    </row>
    <row r="311" customFormat="false" ht="13.5" hidden="false" customHeight="false" outlineLevel="0" collapsed="false">
      <c r="C311" s="616" t="s">
        <v>481</v>
      </c>
      <c r="D311" s="705" t="s">
        <v>826</v>
      </c>
    </row>
    <row r="312" customFormat="false" ht="13.5" hidden="false" customHeight="false" outlineLevel="0" collapsed="false">
      <c r="C312" s="616" t="s">
        <v>481</v>
      </c>
      <c r="D312" s="705" t="s">
        <v>827</v>
      </c>
    </row>
    <row r="313" customFormat="false" ht="13.5" hidden="false" customHeight="false" outlineLevel="0" collapsed="false">
      <c r="C313" s="616" t="s">
        <v>481</v>
      </c>
      <c r="D313" s="705" t="s">
        <v>828</v>
      </c>
    </row>
    <row r="314" customFormat="false" ht="13.5" hidden="false" customHeight="false" outlineLevel="0" collapsed="false">
      <c r="C314" s="616" t="s">
        <v>481</v>
      </c>
      <c r="D314" s="705" t="s">
        <v>829</v>
      </c>
    </row>
    <row r="315" customFormat="false" ht="13.5" hidden="false" customHeight="false" outlineLevel="0" collapsed="false">
      <c r="C315" s="616" t="s">
        <v>481</v>
      </c>
      <c r="D315" s="705" t="s">
        <v>830</v>
      </c>
    </row>
    <row r="316" customFormat="false" ht="13.5" hidden="false" customHeight="false" outlineLevel="0" collapsed="false">
      <c r="C316" s="616" t="s">
        <v>481</v>
      </c>
      <c r="D316" s="705" t="s">
        <v>831</v>
      </c>
    </row>
    <row r="317" customFormat="false" ht="13.5" hidden="false" customHeight="false" outlineLevel="0" collapsed="false">
      <c r="C317" s="616" t="s">
        <v>481</v>
      </c>
      <c r="D317" s="705" t="s">
        <v>832</v>
      </c>
    </row>
    <row r="318" customFormat="false" ht="13.5" hidden="false" customHeight="false" outlineLevel="0" collapsed="false">
      <c r="C318" s="616" t="s">
        <v>481</v>
      </c>
      <c r="D318" s="705" t="s">
        <v>833</v>
      </c>
    </row>
    <row r="319" customFormat="false" ht="13.5" hidden="false" customHeight="false" outlineLevel="0" collapsed="false">
      <c r="C319" s="616" t="s">
        <v>481</v>
      </c>
      <c r="D319" s="705" t="s">
        <v>834</v>
      </c>
    </row>
    <row r="320" customFormat="false" ht="13.5" hidden="false" customHeight="false" outlineLevel="0" collapsed="false">
      <c r="C320" s="616" t="s">
        <v>481</v>
      </c>
      <c r="D320" s="705" t="s">
        <v>835</v>
      </c>
    </row>
    <row r="321" customFormat="false" ht="13.5" hidden="false" customHeight="false" outlineLevel="0" collapsed="false">
      <c r="C321" s="616" t="s">
        <v>483</v>
      </c>
      <c r="D321" s="705" t="s">
        <v>836</v>
      </c>
    </row>
    <row r="322" customFormat="false" ht="13.5" hidden="false" customHeight="false" outlineLevel="0" collapsed="false">
      <c r="C322" s="616" t="s">
        <v>483</v>
      </c>
      <c r="D322" s="705" t="s">
        <v>837</v>
      </c>
    </row>
    <row r="323" customFormat="false" ht="13.5" hidden="false" customHeight="false" outlineLevel="0" collapsed="false">
      <c r="C323" s="616" t="s">
        <v>483</v>
      </c>
      <c r="D323" s="705" t="s">
        <v>838</v>
      </c>
    </row>
    <row r="324" customFormat="false" ht="13.5" hidden="false" customHeight="false" outlineLevel="0" collapsed="false">
      <c r="C324" s="616" t="s">
        <v>483</v>
      </c>
      <c r="D324" s="705" t="s">
        <v>839</v>
      </c>
    </row>
    <row r="325" customFormat="false" ht="13.5" hidden="false" customHeight="false" outlineLevel="0" collapsed="false">
      <c r="C325" s="616" t="s">
        <v>483</v>
      </c>
      <c r="D325" s="705" t="s">
        <v>840</v>
      </c>
    </row>
    <row r="326" customFormat="false" ht="13.5" hidden="false" customHeight="false" outlineLevel="0" collapsed="false">
      <c r="C326" s="616" t="s">
        <v>483</v>
      </c>
      <c r="D326" s="705" t="s">
        <v>841</v>
      </c>
    </row>
    <row r="327" customFormat="false" ht="13.5" hidden="false" customHeight="false" outlineLevel="0" collapsed="false">
      <c r="C327" s="616" t="s">
        <v>483</v>
      </c>
      <c r="D327" s="705" t="s">
        <v>842</v>
      </c>
    </row>
    <row r="328" customFormat="false" ht="13.5" hidden="false" customHeight="false" outlineLevel="0" collapsed="false">
      <c r="C328" s="616" t="s">
        <v>483</v>
      </c>
      <c r="D328" s="705" t="s">
        <v>843</v>
      </c>
    </row>
    <row r="329" customFormat="false" ht="13.5" hidden="false" customHeight="false" outlineLevel="0" collapsed="false">
      <c r="C329" s="616" t="s">
        <v>483</v>
      </c>
      <c r="D329" s="705" t="s">
        <v>844</v>
      </c>
    </row>
    <row r="330" customFormat="false" ht="13.5" hidden="false" customHeight="false" outlineLevel="0" collapsed="false">
      <c r="C330" s="616" t="s">
        <v>483</v>
      </c>
      <c r="D330" s="705" t="s">
        <v>845</v>
      </c>
    </row>
    <row r="331" customFormat="false" ht="13.5" hidden="false" customHeight="false" outlineLevel="0" collapsed="false">
      <c r="C331" s="616" t="s">
        <v>483</v>
      </c>
      <c r="D331" s="705" t="s">
        <v>846</v>
      </c>
    </row>
    <row r="332" customFormat="false" ht="13.5" hidden="false" customHeight="false" outlineLevel="0" collapsed="false">
      <c r="C332" s="616" t="s">
        <v>483</v>
      </c>
      <c r="D332" s="705" t="s">
        <v>847</v>
      </c>
    </row>
    <row r="333" customFormat="false" ht="13.5" hidden="false" customHeight="false" outlineLevel="0" collapsed="false">
      <c r="C333" s="616" t="s">
        <v>483</v>
      </c>
      <c r="D333" s="705" t="s">
        <v>848</v>
      </c>
    </row>
    <row r="334" customFormat="false" ht="13.5" hidden="false" customHeight="false" outlineLevel="0" collapsed="false">
      <c r="C334" s="616" t="s">
        <v>483</v>
      </c>
      <c r="D334" s="705" t="s">
        <v>849</v>
      </c>
    </row>
    <row r="335" customFormat="false" ht="13.5" hidden="false" customHeight="false" outlineLevel="0" collapsed="false">
      <c r="C335" s="616" t="s">
        <v>483</v>
      </c>
      <c r="D335" s="705" t="s">
        <v>850</v>
      </c>
    </row>
    <row r="336" customFormat="false" ht="13.5" hidden="false" customHeight="false" outlineLevel="0" collapsed="false">
      <c r="C336" s="616" t="s">
        <v>483</v>
      </c>
      <c r="D336" s="705" t="s">
        <v>851</v>
      </c>
    </row>
    <row r="337" customFormat="false" ht="13.5" hidden="false" customHeight="false" outlineLevel="0" collapsed="false">
      <c r="C337" s="616" t="s">
        <v>483</v>
      </c>
      <c r="D337" s="705" t="s">
        <v>852</v>
      </c>
    </row>
    <row r="338" customFormat="false" ht="13.5" hidden="false" customHeight="false" outlineLevel="0" collapsed="false">
      <c r="C338" s="616" t="s">
        <v>483</v>
      </c>
      <c r="D338" s="705" t="s">
        <v>853</v>
      </c>
    </row>
    <row r="339" customFormat="false" ht="13.5" hidden="false" customHeight="false" outlineLevel="0" collapsed="false">
      <c r="C339" s="616" t="s">
        <v>483</v>
      </c>
      <c r="D339" s="705" t="s">
        <v>854</v>
      </c>
    </row>
    <row r="340" customFormat="false" ht="13.5" hidden="false" customHeight="false" outlineLevel="0" collapsed="false">
      <c r="C340" s="616" t="s">
        <v>483</v>
      </c>
      <c r="D340" s="705" t="s">
        <v>855</v>
      </c>
    </row>
    <row r="341" customFormat="false" ht="13.5" hidden="false" customHeight="false" outlineLevel="0" collapsed="false">
      <c r="C341" s="616" t="s">
        <v>483</v>
      </c>
      <c r="D341" s="705" t="s">
        <v>856</v>
      </c>
    </row>
    <row r="342" customFormat="false" ht="13.5" hidden="false" customHeight="false" outlineLevel="0" collapsed="false">
      <c r="C342" s="616" t="s">
        <v>483</v>
      </c>
      <c r="D342" s="705" t="s">
        <v>857</v>
      </c>
    </row>
    <row r="343" customFormat="false" ht="13.5" hidden="false" customHeight="false" outlineLevel="0" collapsed="false">
      <c r="C343" s="616" t="s">
        <v>483</v>
      </c>
      <c r="D343" s="705" t="s">
        <v>858</v>
      </c>
    </row>
    <row r="344" customFormat="false" ht="13.5" hidden="false" customHeight="false" outlineLevel="0" collapsed="false">
      <c r="C344" s="616" t="s">
        <v>483</v>
      </c>
      <c r="D344" s="705" t="s">
        <v>859</v>
      </c>
    </row>
    <row r="345" customFormat="false" ht="13.5" hidden="false" customHeight="false" outlineLevel="0" collapsed="false">
      <c r="C345" s="616" t="s">
        <v>483</v>
      </c>
      <c r="D345" s="705" t="s">
        <v>860</v>
      </c>
    </row>
    <row r="346" customFormat="false" ht="13.5" hidden="false" customHeight="false" outlineLevel="0" collapsed="false">
      <c r="C346" s="616" t="s">
        <v>483</v>
      </c>
      <c r="D346" s="705" t="s">
        <v>861</v>
      </c>
    </row>
    <row r="347" customFormat="false" ht="13.5" hidden="false" customHeight="false" outlineLevel="0" collapsed="false">
      <c r="C347" s="616" t="s">
        <v>483</v>
      </c>
      <c r="D347" s="705" t="s">
        <v>862</v>
      </c>
    </row>
    <row r="348" customFormat="false" ht="13.5" hidden="false" customHeight="false" outlineLevel="0" collapsed="false">
      <c r="C348" s="616" t="s">
        <v>483</v>
      </c>
      <c r="D348" s="705" t="s">
        <v>863</v>
      </c>
    </row>
    <row r="349" customFormat="false" ht="13.5" hidden="false" customHeight="false" outlineLevel="0" collapsed="false">
      <c r="C349" s="616" t="s">
        <v>483</v>
      </c>
      <c r="D349" s="705" t="s">
        <v>864</v>
      </c>
    </row>
    <row r="350" customFormat="false" ht="13.5" hidden="false" customHeight="false" outlineLevel="0" collapsed="false">
      <c r="C350" s="616" t="s">
        <v>483</v>
      </c>
      <c r="D350" s="705" t="s">
        <v>865</v>
      </c>
    </row>
    <row r="351" customFormat="false" ht="13.5" hidden="false" customHeight="false" outlineLevel="0" collapsed="false">
      <c r="C351" s="616" t="s">
        <v>483</v>
      </c>
      <c r="D351" s="705" t="s">
        <v>866</v>
      </c>
    </row>
    <row r="352" customFormat="false" ht="13.5" hidden="false" customHeight="false" outlineLevel="0" collapsed="false">
      <c r="C352" s="616" t="s">
        <v>483</v>
      </c>
      <c r="D352" s="705" t="s">
        <v>867</v>
      </c>
    </row>
    <row r="353" customFormat="false" ht="13.5" hidden="false" customHeight="false" outlineLevel="0" collapsed="false">
      <c r="C353" s="616" t="s">
        <v>483</v>
      </c>
      <c r="D353" s="705" t="s">
        <v>868</v>
      </c>
    </row>
    <row r="354" customFormat="false" ht="13.5" hidden="false" customHeight="false" outlineLevel="0" collapsed="false">
      <c r="C354" s="616" t="s">
        <v>483</v>
      </c>
      <c r="D354" s="705" t="s">
        <v>869</v>
      </c>
    </row>
    <row r="355" customFormat="false" ht="13.5" hidden="false" customHeight="false" outlineLevel="0" collapsed="false">
      <c r="C355" s="616" t="s">
        <v>483</v>
      </c>
      <c r="D355" s="705" t="s">
        <v>870</v>
      </c>
    </row>
    <row r="356" customFormat="false" ht="13.5" hidden="false" customHeight="false" outlineLevel="0" collapsed="false">
      <c r="C356" s="616" t="s">
        <v>485</v>
      </c>
      <c r="D356" s="705" t="s">
        <v>871</v>
      </c>
    </row>
    <row r="357" customFormat="false" ht="13.5" hidden="false" customHeight="false" outlineLevel="0" collapsed="false">
      <c r="C357" s="616" t="s">
        <v>485</v>
      </c>
      <c r="D357" s="705" t="s">
        <v>872</v>
      </c>
    </row>
    <row r="358" customFormat="false" ht="13.5" hidden="false" customHeight="false" outlineLevel="0" collapsed="false">
      <c r="C358" s="616" t="s">
        <v>485</v>
      </c>
      <c r="D358" s="705" t="s">
        <v>873</v>
      </c>
    </row>
    <row r="359" customFormat="false" ht="13.5" hidden="false" customHeight="false" outlineLevel="0" collapsed="false">
      <c r="C359" s="616" t="s">
        <v>485</v>
      </c>
      <c r="D359" s="705" t="s">
        <v>874</v>
      </c>
    </row>
    <row r="360" customFormat="false" ht="13.5" hidden="false" customHeight="false" outlineLevel="0" collapsed="false">
      <c r="C360" s="616" t="s">
        <v>485</v>
      </c>
      <c r="D360" s="705" t="s">
        <v>875</v>
      </c>
    </row>
    <row r="361" customFormat="false" ht="13.5" hidden="false" customHeight="false" outlineLevel="0" collapsed="false">
      <c r="C361" s="616" t="s">
        <v>485</v>
      </c>
      <c r="D361" s="705" t="s">
        <v>876</v>
      </c>
    </row>
    <row r="362" customFormat="false" ht="13.5" hidden="false" customHeight="false" outlineLevel="0" collapsed="false">
      <c r="C362" s="616" t="s">
        <v>485</v>
      </c>
      <c r="D362" s="705" t="s">
        <v>877</v>
      </c>
    </row>
    <row r="363" customFormat="false" ht="13.5" hidden="false" customHeight="false" outlineLevel="0" collapsed="false">
      <c r="C363" s="616" t="s">
        <v>485</v>
      </c>
      <c r="D363" s="705" t="s">
        <v>878</v>
      </c>
    </row>
    <row r="364" customFormat="false" ht="13.5" hidden="false" customHeight="false" outlineLevel="0" collapsed="false">
      <c r="C364" s="616" t="s">
        <v>485</v>
      </c>
      <c r="D364" s="705" t="s">
        <v>879</v>
      </c>
    </row>
    <row r="365" customFormat="false" ht="13.5" hidden="false" customHeight="false" outlineLevel="0" collapsed="false">
      <c r="C365" s="616" t="s">
        <v>485</v>
      </c>
      <c r="D365" s="705" t="s">
        <v>880</v>
      </c>
    </row>
    <row r="366" customFormat="false" ht="13.5" hidden="false" customHeight="false" outlineLevel="0" collapsed="false">
      <c r="C366" s="616" t="s">
        <v>485</v>
      </c>
      <c r="D366" s="705" t="s">
        <v>881</v>
      </c>
    </row>
    <row r="367" customFormat="false" ht="13.5" hidden="false" customHeight="false" outlineLevel="0" collapsed="false">
      <c r="C367" s="616" t="s">
        <v>485</v>
      </c>
      <c r="D367" s="705" t="s">
        <v>535</v>
      </c>
    </row>
    <row r="368" customFormat="false" ht="13.5" hidden="false" customHeight="false" outlineLevel="0" collapsed="false">
      <c r="C368" s="616" t="s">
        <v>485</v>
      </c>
      <c r="D368" s="705" t="s">
        <v>882</v>
      </c>
    </row>
    <row r="369" customFormat="false" ht="13.5" hidden="false" customHeight="false" outlineLevel="0" collapsed="false">
      <c r="C369" s="616" t="s">
        <v>485</v>
      </c>
      <c r="D369" s="705" t="s">
        <v>883</v>
      </c>
    </row>
    <row r="370" customFormat="false" ht="13.5" hidden="false" customHeight="false" outlineLevel="0" collapsed="false">
      <c r="C370" s="616" t="s">
        <v>485</v>
      </c>
      <c r="D370" s="705" t="s">
        <v>884</v>
      </c>
    </row>
    <row r="371" customFormat="false" ht="13.5" hidden="false" customHeight="false" outlineLevel="0" collapsed="false">
      <c r="C371" s="616" t="s">
        <v>485</v>
      </c>
      <c r="D371" s="705" t="s">
        <v>885</v>
      </c>
    </row>
    <row r="372" customFormat="false" ht="13.5" hidden="false" customHeight="false" outlineLevel="0" collapsed="false">
      <c r="C372" s="616" t="s">
        <v>485</v>
      </c>
      <c r="D372" s="705" t="s">
        <v>886</v>
      </c>
    </row>
    <row r="373" customFormat="false" ht="13.5" hidden="false" customHeight="false" outlineLevel="0" collapsed="false">
      <c r="C373" s="616" t="s">
        <v>485</v>
      </c>
      <c r="D373" s="705" t="s">
        <v>887</v>
      </c>
    </row>
    <row r="374" customFormat="false" ht="13.5" hidden="false" customHeight="false" outlineLevel="0" collapsed="false">
      <c r="C374" s="616" t="s">
        <v>485</v>
      </c>
      <c r="D374" s="705" t="s">
        <v>888</v>
      </c>
    </row>
    <row r="375" customFormat="false" ht="13.5" hidden="false" customHeight="false" outlineLevel="0" collapsed="false">
      <c r="C375" s="616" t="s">
        <v>485</v>
      </c>
      <c r="D375" s="705" t="s">
        <v>889</v>
      </c>
    </row>
    <row r="376" customFormat="false" ht="13.5" hidden="false" customHeight="false" outlineLevel="0" collapsed="false">
      <c r="C376" s="616" t="s">
        <v>485</v>
      </c>
      <c r="D376" s="705" t="s">
        <v>890</v>
      </c>
    </row>
    <row r="377" customFormat="false" ht="13.5" hidden="false" customHeight="false" outlineLevel="0" collapsed="false">
      <c r="C377" s="616" t="s">
        <v>485</v>
      </c>
      <c r="D377" s="705" t="s">
        <v>891</v>
      </c>
    </row>
    <row r="378" customFormat="false" ht="13.5" hidden="false" customHeight="false" outlineLevel="0" collapsed="false">
      <c r="C378" s="616" t="s">
        <v>485</v>
      </c>
      <c r="D378" s="705" t="s">
        <v>892</v>
      </c>
    </row>
    <row r="379" customFormat="false" ht="13.5" hidden="false" customHeight="false" outlineLevel="0" collapsed="false">
      <c r="C379" s="616" t="s">
        <v>485</v>
      </c>
      <c r="D379" s="705" t="s">
        <v>893</v>
      </c>
    </row>
    <row r="380" customFormat="false" ht="13.5" hidden="false" customHeight="false" outlineLevel="0" collapsed="false">
      <c r="C380" s="616" t="s">
        <v>485</v>
      </c>
      <c r="D380" s="705" t="s">
        <v>894</v>
      </c>
    </row>
    <row r="381" customFormat="false" ht="13.5" hidden="false" customHeight="false" outlineLevel="0" collapsed="false">
      <c r="C381" s="616" t="s">
        <v>485</v>
      </c>
      <c r="D381" s="705" t="s">
        <v>895</v>
      </c>
    </row>
    <row r="382" customFormat="false" ht="13.5" hidden="false" customHeight="false" outlineLevel="0" collapsed="false">
      <c r="C382" s="616" t="s">
        <v>485</v>
      </c>
      <c r="D382" s="705" t="s">
        <v>896</v>
      </c>
    </row>
    <row r="383" customFormat="false" ht="13.5" hidden="false" customHeight="false" outlineLevel="0" collapsed="false">
      <c r="C383" s="616" t="s">
        <v>485</v>
      </c>
      <c r="D383" s="705" t="s">
        <v>897</v>
      </c>
    </row>
    <row r="384" customFormat="false" ht="13.5" hidden="false" customHeight="false" outlineLevel="0" collapsed="false">
      <c r="C384" s="616" t="s">
        <v>485</v>
      </c>
      <c r="D384" s="705" t="s">
        <v>898</v>
      </c>
    </row>
    <row r="385" customFormat="false" ht="13.5" hidden="false" customHeight="false" outlineLevel="0" collapsed="false">
      <c r="C385" s="616" t="s">
        <v>485</v>
      </c>
      <c r="D385" s="705" t="s">
        <v>899</v>
      </c>
    </row>
    <row r="386" customFormat="false" ht="13.5" hidden="false" customHeight="false" outlineLevel="0" collapsed="false">
      <c r="C386" s="616" t="s">
        <v>485</v>
      </c>
      <c r="D386" s="705" t="s">
        <v>900</v>
      </c>
    </row>
    <row r="387" customFormat="false" ht="13.5" hidden="false" customHeight="false" outlineLevel="0" collapsed="false">
      <c r="C387" s="616" t="s">
        <v>485</v>
      </c>
      <c r="D387" s="705" t="s">
        <v>856</v>
      </c>
    </row>
    <row r="388" customFormat="false" ht="13.5" hidden="false" customHeight="false" outlineLevel="0" collapsed="false">
      <c r="C388" s="616" t="s">
        <v>485</v>
      </c>
      <c r="D388" s="705" t="s">
        <v>901</v>
      </c>
    </row>
    <row r="389" customFormat="false" ht="13.5" hidden="false" customHeight="false" outlineLevel="0" collapsed="false">
      <c r="C389" s="616" t="s">
        <v>485</v>
      </c>
      <c r="D389" s="705" t="s">
        <v>902</v>
      </c>
    </row>
    <row r="390" customFormat="false" ht="13.5" hidden="false" customHeight="false" outlineLevel="0" collapsed="false">
      <c r="C390" s="616" t="s">
        <v>485</v>
      </c>
      <c r="D390" s="705" t="s">
        <v>903</v>
      </c>
    </row>
    <row r="391" customFormat="false" ht="13.5" hidden="false" customHeight="false" outlineLevel="0" collapsed="false">
      <c r="C391" s="616" t="s">
        <v>485</v>
      </c>
      <c r="D391" s="705" t="s">
        <v>904</v>
      </c>
    </row>
    <row r="392" customFormat="false" ht="13.5" hidden="false" customHeight="false" outlineLevel="0" collapsed="false">
      <c r="C392" s="616" t="s">
        <v>485</v>
      </c>
      <c r="D392" s="705" t="s">
        <v>905</v>
      </c>
    </row>
    <row r="393" customFormat="false" ht="13.5" hidden="false" customHeight="false" outlineLevel="0" collapsed="false">
      <c r="C393" s="616" t="s">
        <v>485</v>
      </c>
      <c r="D393" s="705" t="s">
        <v>906</v>
      </c>
    </row>
    <row r="394" customFormat="false" ht="13.5" hidden="false" customHeight="false" outlineLevel="0" collapsed="false">
      <c r="C394" s="616" t="s">
        <v>485</v>
      </c>
      <c r="D394" s="705" t="s">
        <v>907</v>
      </c>
    </row>
    <row r="395" customFormat="false" ht="13.5" hidden="false" customHeight="false" outlineLevel="0" collapsed="false">
      <c r="C395" s="616" t="s">
        <v>485</v>
      </c>
      <c r="D395" s="705" t="s">
        <v>908</v>
      </c>
    </row>
    <row r="396" customFormat="false" ht="13.5" hidden="false" customHeight="false" outlineLevel="0" collapsed="false">
      <c r="C396" s="616" t="s">
        <v>485</v>
      </c>
      <c r="D396" s="705" t="s">
        <v>909</v>
      </c>
    </row>
    <row r="397" customFormat="false" ht="13.5" hidden="false" customHeight="false" outlineLevel="0" collapsed="false">
      <c r="C397" s="616" t="s">
        <v>485</v>
      </c>
      <c r="D397" s="705" t="s">
        <v>910</v>
      </c>
    </row>
    <row r="398" customFormat="false" ht="13.5" hidden="false" customHeight="false" outlineLevel="0" collapsed="false">
      <c r="C398" s="616" t="s">
        <v>485</v>
      </c>
      <c r="D398" s="705" t="s">
        <v>911</v>
      </c>
    </row>
    <row r="399" customFormat="false" ht="13.5" hidden="false" customHeight="false" outlineLevel="0" collapsed="false">
      <c r="C399" s="616" t="s">
        <v>485</v>
      </c>
      <c r="D399" s="705" t="s">
        <v>912</v>
      </c>
    </row>
    <row r="400" customFormat="false" ht="13.5" hidden="false" customHeight="false" outlineLevel="0" collapsed="false">
      <c r="C400" s="616" t="s">
        <v>485</v>
      </c>
      <c r="D400" s="705" t="s">
        <v>913</v>
      </c>
    </row>
    <row r="401" customFormat="false" ht="13.5" hidden="false" customHeight="false" outlineLevel="0" collapsed="false">
      <c r="C401" s="616" t="s">
        <v>485</v>
      </c>
      <c r="D401" s="705" t="s">
        <v>914</v>
      </c>
    </row>
    <row r="402" customFormat="false" ht="13.5" hidden="false" customHeight="false" outlineLevel="0" collapsed="false">
      <c r="C402" s="616" t="s">
        <v>485</v>
      </c>
      <c r="D402" s="705" t="s">
        <v>915</v>
      </c>
    </row>
    <row r="403" customFormat="false" ht="13.5" hidden="false" customHeight="false" outlineLevel="0" collapsed="false">
      <c r="C403" s="616" t="s">
        <v>485</v>
      </c>
      <c r="D403" s="705" t="s">
        <v>916</v>
      </c>
    </row>
    <row r="404" customFormat="false" ht="13.5" hidden="false" customHeight="false" outlineLevel="0" collapsed="false">
      <c r="C404" s="616" t="s">
        <v>485</v>
      </c>
      <c r="D404" s="705" t="s">
        <v>917</v>
      </c>
    </row>
    <row r="405" customFormat="false" ht="13.5" hidden="false" customHeight="false" outlineLevel="0" collapsed="false">
      <c r="C405" s="616" t="s">
        <v>485</v>
      </c>
      <c r="D405" s="705" t="s">
        <v>918</v>
      </c>
    </row>
    <row r="406" customFormat="false" ht="13.5" hidden="false" customHeight="false" outlineLevel="0" collapsed="false">
      <c r="C406" s="616" t="s">
        <v>485</v>
      </c>
      <c r="D406" s="705" t="s">
        <v>919</v>
      </c>
    </row>
    <row r="407" customFormat="false" ht="13.5" hidden="false" customHeight="false" outlineLevel="0" collapsed="false">
      <c r="C407" s="616" t="s">
        <v>485</v>
      </c>
      <c r="D407" s="705" t="s">
        <v>920</v>
      </c>
    </row>
    <row r="408" customFormat="false" ht="13.5" hidden="false" customHeight="false" outlineLevel="0" collapsed="false">
      <c r="C408" s="616" t="s">
        <v>485</v>
      </c>
      <c r="D408" s="705" t="s">
        <v>921</v>
      </c>
    </row>
    <row r="409" customFormat="false" ht="13.5" hidden="false" customHeight="false" outlineLevel="0" collapsed="false">
      <c r="C409" s="616" t="s">
        <v>485</v>
      </c>
      <c r="D409" s="705" t="s">
        <v>922</v>
      </c>
    </row>
    <row r="410" customFormat="false" ht="13.5" hidden="false" customHeight="false" outlineLevel="0" collapsed="false">
      <c r="C410" s="616" t="s">
        <v>485</v>
      </c>
      <c r="D410" s="705" t="s">
        <v>923</v>
      </c>
    </row>
    <row r="411" customFormat="false" ht="13.5" hidden="false" customHeight="false" outlineLevel="0" collapsed="false">
      <c r="C411" s="616" t="s">
        <v>485</v>
      </c>
      <c r="D411" s="705" t="s">
        <v>924</v>
      </c>
    </row>
    <row r="412" customFormat="false" ht="13.5" hidden="false" customHeight="false" outlineLevel="0" collapsed="false">
      <c r="C412" s="616" t="s">
        <v>485</v>
      </c>
      <c r="D412" s="705" t="s">
        <v>925</v>
      </c>
    </row>
    <row r="413" customFormat="false" ht="13.5" hidden="false" customHeight="false" outlineLevel="0" collapsed="false">
      <c r="C413" s="616" t="s">
        <v>485</v>
      </c>
      <c r="D413" s="705" t="s">
        <v>926</v>
      </c>
    </row>
    <row r="414" customFormat="false" ht="13.5" hidden="false" customHeight="false" outlineLevel="0" collapsed="false">
      <c r="C414" s="616" t="s">
        <v>485</v>
      </c>
      <c r="D414" s="705" t="s">
        <v>927</v>
      </c>
    </row>
    <row r="415" customFormat="false" ht="13.5" hidden="false" customHeight="false" outlineLevel="0" collapsed="false">
      <c r="C415" s="616" t="s">
        <v>487</v>
      </c>
      <c r="D415" s="705" t="s">
        <v>928</v>
      </c>
    </row>
    <row r="416" customFormat="false" ht="13.5" hidden="false" customHeight="false" outlineLevel="0" collapsed="false">
      <c r="C416" s="616" t="s">
        <v>487</v>
      </c>
      <c r="D416" s="705" t="s">
        <v>929</v>
      </c>
    </row>
    <row r="417" customFormat="false" ht="13.5" hidden="false" customHeight="false" outlineLevel="0" collapsed="false">
      <c r="C417" s="616" t="s">
        <v>487</v>
      </c>
      <c r="D417" s="705" t="s">
        <v>930</v>
      </c>
    </row>
    <row r="418" customFormat="false" ht="13.5" hidden="false" customHeight="false" outlineLevel="0" collapsed="false">
      <c r="C418" s="616" t="s">
        <v>487</v>
      </c>
      <c r="D418" s="705" t="s">
        <v>931</v>
      </c>
    </row>
    <row r="419" customFormat="false" ht="13.5" hidden="false" customHeight="false" outlineLevel="0" collapsed="false">
      <c r="C419" s="616" t="s">
        <v>487</v>
      </c>
      <c r="D419" s="705" t="s">
        <v>932</v>
      </c>
    </row>
    <row r="420" customFormat="false" ht="13.5" hidden="false" customHeight="false" outlineLevel="0" collapsed="false">
      <c r="C420" s="616" t="s">
        <v>487</v>
      </c>
      <c r="D420" s="705" t="s">
        <v>933</v>
      </c>
    </row>
    <row r="421" customFormat="false" ht="13.5" hidden="false" customHeight="false" outlineLevel="0" collapsed="false">
      <c r="C421" s="616" t="s">
        <v>487</v>
      </c>
      <c r="D421" s="705" t="s">
        <v>934</v>
      </c>
    </row>
    <row r="422" customFormat="false" ht="13.5" hidden="false" customHeight="false" outlineLevel="0" collapsed="false">
      <c r="C422" s="616" t="s">
        <v>487</v>
      </c>
      <c r="D422" s="705" t="s">
        <v>935</v>
      </c>
    </row>
    <row r="423" customFormat="false" ht="13.5" hidden="false" customHeight="false" outlineLevel="0" collapsed="false">
      <c r="C423" s="616" t="s">
        <v>487</v>
      </c>
      <c r="D423" s="705" t="s">
        <v>936</v>
      </c>
    </row>
    <row r="424" customFormat="false" ht="13.5" hidden="false" customHeight="false" outlineLevel="0" collapsed="false">
      <c r="C424" s="616" t="s">
        <v>487</v>
      </c>
      <c r="D424" s="705" t="s">
        <v>937</v>
      </c>
    </row>
    <row r="425" customFormat="false" ht="13.5" hidden="false" customHeight="false" outlineLevel="0" collapsed="false">
      <c r="C425" s="616" t="s">
        <v>487</v>
      </c>
      <c r="D425" s="705" t="s">
        <v>938</v>
      </c>
    </row>
    <row r="426" customFormat="false" ht="13.5" hidden="false" customHeight="false" outlineLevel="0" collapsed="false">
      <c r="C426" s="616" t="s">
        <v>487</v>
      </c>
      <c r="D426" s="705" t="s">
        <v>939</v>
      </c>
    </row>
    <row r="427" customFormat="false" ht="13.5" hidden="false" customHeight="false" outlineLevel="0" collapsed="false">
      <c r="C427" s="616" t="s">
        <v>487</v>
      </c>
      <c r="D427" s="705" t="s">
        <v>940</v>
      </c>
    </row>
    <row r="428" customFormat="false" ht="13.5" hidden="false" customHeight="false" outlineLevel="0" collapsed="false">
      <c r="C428" s="616" t="s">
        <v>487</v>
      </c>
      <c r="D428" s="705" t="s">
        <v>941</v>
      </c>
    </row>
    <row r="429" customFormat="false" ht="13.5" hidden="false" customHeight="false" outlineLevel="0" collapsed="false">
      <c r="C429" s="616" t="s">
        <v>487</v>
      </c>
      <c r="D429" s="705" t="s">
        <v>942</v>
      </c>
    </row>
    <row r="430" customFormat="false" ht="13.5" hidden="false" customHeight="false" outlineLevel="0" collapsed="false">
      <c r="C430" s="616" t="s">
        <v>487</v>
      </c>
      <c r="D430" s="705" t="s">
        <v>943</v>
      </c>
    </row>
    <row r="431" customFormat="false" ht="13.5" hidden="false" customHeight="false" outlineLevel="0" collapsed="false">
      <c r="C431" s="616" t="s">
        <v>487</v>
      </c>
      <c r="D431" s="705" t="s">
        <v>944</v>
      </c>
    </row>
    <row r="432" customFormat="false" ht="13.5" hidden="false" customHeight="false" outlineLevel="0" collapsed="false">
      <c r="C432" s="616" t="s">
        <v>487</v>
      </c>
      <c r="D432" s="705" t="s">
        <v>945</v>
      </c>
    </row>
    <row r="433" customFormat="false" ht="13.5" hidden="false" customHeight="false" outlineLevel="0" collapsed="false">
      <c r="C433" s="616" t="s">
        <v>487</v>
      </c>
      <c r="D433" s="705" t="s">
        <v>946</v>
      </c>
    </row>
    <row r="434" customFormat="false" ht="13.5" hidden="false" customHeight="false" outlineLevel="0" collapsed="false">
      <c r="C434" s="616" t="s">
        <v>487</v>
      </c>
      <c r="D434" s="705" t="s">
        <v>947</v>
      </c>
    </row>
    <row r="435" customFormat="false" ht="13.5" hidden="false" customHeight="false" outlineLevel="0" collapsed="false">
      <c r="C435" s="616" t="s">
        <v>487</v>
      </c>
      <c r="D435" s="705" t="s">
        <v>948</v>
      </c>
    </row>
    <row r="436" customFormat="false" ht="13.5" hidden="false" customHeight="false" outlineLevel="0" collapsed="false">
      <c r="C436" s="616" t="s">
        <v>487</v>
      </c>
      <c r="D436" s="705" t="s">
        <v>949</v>
      </c>
    </row>
    <row r="437" customFormat="false" ht="13.5" hidden="false" customHeight="false" outlineLevel="0" collapsed="false">
      <c r="C437" s="616" t="s">
        <v>487</v>
      </c>
      <c r="D437" s="705" t="s">
        <v>950</v>
      </c>
    </row>
    <row r="438" customFormat="false" ht="13.5" hidden="false" customHeight="false" outlineLevel="0" collapsed="false">
      <c r="C438" s="616" t="s">
        <v>487</v>
      </c>
      <c r="D438" s="705" t="s">
        <v>951</v>
      </c>
    </row>
    <row r="439" customFormat="false" ht="13.5" hidden="false" customHeight="false" outlineLevel="0" collapsed="false">
      <c r="C439" s="616" t="s">
        <v>487</v>
      </c>
      <c r="D439" s="705" t="s">
        <v>952</v>
      </c>
    </row>
    <row r="440" customFormat="false" ht="13.5" hidden="false" customHeight="false" outlineLevel="0" collapsed="false">
      <c r="C440" s="616" t="s">
        <v>487</v>
      </c>
      <c r="D440" s="705" t="s">
        <v>953</v>
      </c>
    </row>
    <row r="441" customFormat="false" ht="13.5" hidden="false" customHeight="false" outlineLevel="0" collapsed="false">
      <c r="C441" s="616" t="s">
        <v>487</v>
      </c>
      <c r="D441" s="705" t="s">
        <v>954</v>
      </c>
    </row>
    <row r="442" customFormat="false" ht="13.5" hidden="false" customHeight="false" outlineLevel="0" collapsed="false">
      <c r="C442" s="616" t="s">
        <v>487</v>
      </c>
      <c r="D442" s="705" t="s">
        <v>955</v>
      </c>
    </row>
    <row r="443" customFormat="false" ht="13.5" hidden="false" customHeight="false" outlineLevel="0" collapsed="false">
      <c r="C443" s="616" t="s">
        <v>487</v>
      </c>
      <c r="D443" s="705" t="s">
        <v>956</v>
      </c>
    </row>
    <row r="444" customFormat="false" ht="13.5" hidden="false" customHeight="false" outlineLevel="0" collapsed="false">
      <c r="C444" s="616" t="s">
        <v>487</v>
      </c>
      <c r="D444" s="705" t="s">
        <v>957</v>
      </c>
    </row>
    <row r="445" customFormat="false" ht="13.5" hidden="false" customHeight="false" outlineLevel="0" collapsed="false">
      <c r="C445" s="616" t="s">
        <v>487</v>
      </c>
      <c r="D445" s="705" t="s">
        <v>958</v>
      </c>
    </row>
    <row r="446" customFormat="false" ht="13.5" hidden="false" customHeight="false" outlineLevel="0" collapsed="false">
      <c r="C446" s="616" t="s">
        <v>487</v>
      </c>
      <c r="D446" s="705" t="s">
        <v>959</v>
      </c>
    </row>
    <row r="447" customFormat="false" ht="13.5" hidden="false" customHeight="false" outlineLevel="0" collapsed="false">
      <c r="C447" s="616" t="s">
        <v>487</v>
      </c>
      <c r="D447" s="705" t="s">
        <v>960</v>
      </c>
    </row>
    <row r="448" customFormat="false" ht="13.5" hidden="false" customHeight="false" outlineLevel="0" collapsed="false">
      <c r="C448" s="616" t="s">
        <v>487</v>
      </c>
      <c r="D448" s="705" t="s">
        <v>961</v>
      </c>
    </row>
    <row r="449" customFormat="false" ht="13.5" hidden="false" customHeight="false" outlineLevel="0" collapsed="false">
      <c r="C449" s="616" t="s">
        <v>487</v>
      </c>
      <c r="D449" s="705" t="s">
        <v>962</v>
      </c>
    </row>
    <row r="450" customFormat="false" ht="13.5" hidden="false" customHeight="false" outlineLevel="0" collapsed="false">
      <c r="C450" s="616" t="s">
        <v>487</v>
      </c>
      <c r="D450" s="705" t="s">
        <v>963</v>
      </c>
    </row>
    <row r="451" customFormat="false" ht="13.5" hidden="false" customHeight="false" outlineLevel="0" collapsed="false">
      <c r="C451" s="616" t="s">
        <v>487</v>
      </c>
      <c r="D451" s="705" t="s">
        <v>964</v>
      </c>
    </row>
    <row r="452" customFormat="false" ht="13.5" hidden="false" customHeight="false" outlineLevel="0" collapsed="false">
      <c r="C452" s="616" t="s">
        <v>487</v>
      </c>
      <c r="D452" s="705" t="s">
        <v>965</v>
      </c>
    </row>
    <row r="453" customFormat="false" ht="13.5" hidden="false" customHeight="false" outlineLevel="0" collapsed="false">
      <c r="C453" s="616" t="s">
        <v>487</v>
      </c>
      <c r="D453" s="705" t="s">
        <v>966</v>
      </c>
    </row>
    <row r="454" customFormat="false" ht="13.5" hidden="false" customHeight="false" outlineLevel="0" collapsed="false">
      <c r="C454" s="616" t="s">
        <v>487</v>
      </c>
      <c r="D454" s="705" t="s">
        <v>967</v>
      </c>
    </row>
    <row r="455" customFormat="false" ht="13.5" hidden="false" customHeight="false" outlineLevel="0" collapsed="false">
      <c r="C455" s="616" t="s">
        <v>487</v>
      </c>
      <c r="D455" s="705" t="s">
        <v>968</v>
      </c>
    </row>
    <row r="456" customFormat="false" ht="13.5" hidden="false" customHeight="false" outlineLevel="0" collapsed="false">
      <c r="C456" s="616" t="s">
        <v>487</v>
      </c>
      <c r="D456" s="705" t="s">
        <v>969</v>
      </c>
    </row>
    <row r="457" customFormat="false" ht="13.5" hidden="false" customHeight="false" outlineLevel="0" collapsed="false">
      <c r="C457" s="616" t="s">
        <v>487</v>
      </c>
      <c r="D457" s="705" t="s">
        <v>970</v>
      </c>
    </row>
    <row r="458" customFormat="false" ht="13.5" hidden="false" customHeight="false" outlineLevel="0" collapsed="false">
      <c r="C458" s="616" t="s">
        <v>487</v>
      </c>
      <c r="D458" s="705" t="s">
        <v>971</v>
      </c>
    </row>
    <row r="459" customFormat="false" ht="13.5" hidden="false" customHeight="false" outlineLevel="0" collapsed="false">
      <c r="C459" s="616" t="s">
        <v>489</v>
      </c>
      <c r="D459" s="705" t="s">
        <v>972</v>
      </c>
    </row>
    <row r="460" customFormat="false" ht="13.5" hidden="false" customHeight="false" outlineLevel="0" collapsed="false">
      <c r="C460" s="616" t="s">
        <v>489</v>
      </c>
      <c r="D460" s="705" t="s">
        <v>973</v>
      </c>
    </row>
    <row r="461" customFormat="false" ht="13.5" hidden="false" customHeight="false" outlineLevel="0" collapsed="false">
      <c r="C461" s="616" t="s">
        <v>489</v>
      </c>
      <c r="D461" s="705" t="s">
        <v>974</v>
      </c>
    </row>
    <row r="462" customFormat="false" ht="13.5" hidden="false" customHeight="false" outlineLevel="0" collapsed="false">
      <c r="C462" s="616" t="s">
        <v>489</v>
      </c>
      <c r="D462" s="705" t="s">
        <v>975</v>
      </c>
    </row>
    <row r="463" customFormat="false" ht="13.5" hidden="false" customHeight="false" outlineLevel="0" collapsed="false">
      <c r="C463" s="616" t="s">
        <v>489</v>
      </c>
      <c r="D463" s="705" t="s">
        <v>976</v>
      </c>
    </row>
    <row r="464" customFormat="false" ht="13.5" hidden="false" customHeight="false" outlineLevel="0" collapsed="false">
      <c r="C464" s="616" t="s">
        <v>489</v>
      </c>
      <c r="D464" s="705" t="s">
        <v>977</v>
      </c>
    </row>
    <row r="465" customFormat="false" ht="13.5" hidden="false" customHeight="false" outlineLevel="0" collapsed="false">
      <c r="C465" s="616" t="s">
        <v>489</v>
      </c>
      <c r="D465" s="705" t="s">
        <v>978</v>
      </c>
    </row>
    <row r="466" customFormat="false" ht="13.5" hidden="false" customHeight="false" outlineLevel="0" collapsed="false">
      <c r="C466" s="616" t="s">
        <v>489</v>
      </c>
      <c r="D466" s="705" t="s">
        <v>979</v>
      </c>
    </row>
    <row r="467" customFormat="false" ht="13.5" hidden="false" customHeight="false" outlineLevel="0" collapsed="false">
      <c r="C467" s="616" t="s">
        <v>489</v>
      </c>
      <c r="D467" s="705" t="s">
        <v>980</v>
      </c>
    </row>
    <row r="468" customFormat="false" ht="13.5" hidden="false" customHeight="false" outlineLevel="0" collapsed="false">
      <c r="C468" s="616" t="s">
        <v>489</v>
      </c>
      <c r="D468" s="705" t="s">
        <v>981</v>
      </c>
    </row>
    <row r="469" customFormat="false" ht="13.5" hidden="false" customHeight="false" outlineLevel="0" collapsed="false">
      <c r="C469" s="616" t="s">
        <v>489</v>
      </c>
      <c r="D469" s="705" t="s">
        <v>982</v>
      </c>
    </row>
    <row r="470" customFormat="false" ht="13.5" hidden="false" customHeight="false" outlineLevel="0" collapsed="false">
      <c r="C470" s="616" t="s">
        <v>489</v>
      </c>
      <c r="D470" s="705" t="s">
        <v>983</v>
      </c>
    </row>
    <row r="471" customFormat="false" ht="13.5" hidden="false" customHeight="false" outlineLevel="0" collapsed="false">
      <c r="C471" s="616" t="s">
        <v>489</v>
      </c>
      <c r="D471" s="705" t="s">
        <v>984</v>
      </c>
    </row>
    <row r="472" customFormat="false" ht="13.5" hidden="false" customHeight="false" outlineLevel="0" collapsed="false">
      <c r="C472" s="616" t="s">
        <v>489</v>
      </c>
      <c r="D472" s="705" t="s">
        <v>985</v>
      </c>
    </row>
    <row r="473" customFormat="false" ht="13.5" hidden="false" customHeight="false" outlineLevel="0" collapsed="false">
      <c r="C473" s="616" t="s">
        <v>489</v>
      </c>
      <c r="D473" s="705" t="s">
        <v>986</v>
      </c>
    </row>
    <row r="474" customFormat="false" ht="13.5" hidden="false" customHeight="false" outlineLevel="0" collapsed="false">
      <c r="C474" s="616" t="s">
        <v>489</v>
      </c>
      <c r="D474" s="705" t="s">
        <v>987</v>
      </c>
    </row>
    <row r="475" customFormat="false" ht="13.5" hidden="false" customHeight="false" outlineLevel="0" collapsed="false">
      <c r="C475" s="616" t="s">
        <v>489</v>
      </c>
      <c r="D475" s="705" t="s">
        <v>988</v>
      </c>
    </row>
    <row r="476" customFormat="false" ht="13.5" hidden="false" customHeight="false" outlineLevel="0" collapsed="false">
      <c r="C476" s="616" t="s">
        <v>489</v>
      </c>
      <c r="D476" s="705" t="s">
        <v>989</v>
      </c>
    </row>
    <row r="477" customFormat="false" ht="13.5" hidden="false" customHeight="false" outlineLevel="0" collapsed="false">
      <c r="C477" s="616" t="s">
        <v>489</v>
      </c>
      <c r="D477" s="705" t="s">
        <v>990</v>
      </c>
    </row>
    <row r="478" customFormat="false" ht="13.5" hidden="false" customHeight="false" outlineLevel="0" collapsed="false">
      <c r="C478" s="616" t="s">
        <v>489</v>
      </c>
      <c r="D478" s="705" t="s">
        <v>991</v>
      </c>
    </row>
    <row r="479" customFormat="false" ht="13.5" hidden="false" customHeight="false" outlineLevel="0" collapsed="false">
      <c r="C479" s="616" t="s">
        <v>489</v>
      </c>
      <c r="D479" s="705" t="s">
        <v>992</v>
      </c>
    </row>
    <row r="480" customFormat="false" ht="13.5" hidden="false" customHeight="false" outlineLevel="0" collapsed="false">
      <c r="C480" s="616" t="s">
        <v>489</v>
      </c>
      <c r="D480" s="705" t="s">
        <v>993</v>
      </c>
    </row>
    <row r="481" customFormat="false" ht="13.5" hidden="false" customHeight="false" outlineLevel="0" collapsed="false">
      <c r="C481" s="616" t="s">
        <v>489</v>
      </c>
      <c r="D481" s="705" t="s">
        <v>994</v>
      </c>
    </row>
    <row r="482" customFormat="false" ht="13.5" hidden="false" customHeight="false" outlineLevel="0" collapsed="false">
      <c r="C482" s="616" t="s">
        <v>489</v>
      </c>
      <c r="D482" s="705" t="s">
        <v>995</v>
      </c>
    </row>
    <row r="483" customFormat="false" ht="13.5" hidden="false" customHeight="false" outlineLevel="0" collapsed="false">
      <c r="C483" s="616" t="s">
        <v>489</v>
      </c>
      <c r="D483" s="705" t="s">
        <v>996</v>
      </c>
    </row>
    <row r="484" customFormat="false" ht="13.5" hidden="false" customHeight="false" outlineLevel="0" collapsed="false">
      <c r="C484" s="616" t="s">
        <v>491</v>
      </c>
      <c r="D484" s="705" t="s">
        <v>997</v>
      </c>
    </row>
    <row r="485" customFormat="false" ht="13.5" hidden="false" customHeight="false" outlineLevel="0" collapsed="false">
      <c r="C485" s="616" t="s">
        <v>491</v>
      </c>
      <c r="D485" s="705" t="s">
        <v>998</v>
      </c>
    </row>
    <row r="486" customFormat="false" ht="13.5" hidden="false" customHeight="false" outlineLevel="0" collapsed="false">
      <c r="C486" s="616" t="s">
        <v>491</v>
      </c>
      <c r="D486" s="705" t="s">
        <v>999</v>
      </c>
    </row>
    <row r="487" customFormat="false" ht="13.5" hidden="false" customHeight="false" outlineLevel="0" collapsed="false">
      <c r="C487" s="616" t="s">
        <v>491</v>
      </c>
      <c r="D487" s="705" t="s">
        <v>1000</v>
      </c>
    </row>
    <row r="488" customFormat="false" ht="13.5" hidden="false" customHeight="false" outlineLevel="0" collapsed="false">
      <c r="C488" s="616" t="s">
        <v>491</v>
      </c>
      <c r="D488" s="705" t="s">
        <v>1001</v>
      </c>
    </row>
    <row r="489" customFormat="false" ht="13.5" hidden="false" customHeight="false" outlineLevel="0" collapsed="false">
      <c r="C489" s="616" t="s">
        <v>491</v>
      </c>
      <c r="D489" s="705" t="s">
        <v>1002</v>
      </c>
    </row>
    <row r="490" customFormat="false" ht="13.5" hidden="false" customHeight="false" outlineLevel="0" collapsed="false">
      <c r="C490" s="616" t="s">
        <v>491</v>
      </c>
      <c r="D490" s="705" t="s">
        <v>1003</v>
      </c>
    </row>
    <row r="491" customFormat="false" ht="13.5" hidden="false" customHeight="false" outlineLevel="0" collapsed="false">
      <c r="C491" s="616" t="s">
        <v>491</v>
      </c>
      <c r="D491" s="705" t="s">
        <v>1004</v>
      </c>
    </row>
    <row r="492" customFormat="false" ht="13.5" hidden="false" customHeight="false" outlineLevel="0" collapsed="false">
      <c r="C492" s="616" t="s">
        <v>491</v>
      </c>
      <c r="D492" s="705" t="s">
        <v>1005</v>
      </c>
    </row>
    <row r="493" customFormat="false" ht="13.5" hidden="false" customHeight="false" outlineLevel="0" collapsed="false">
      <c r="C493" s="616" t="s">
        <v>491</v>
      </c>
      <c r="D493" s="705" t="s">
        <v>1006</v>
      </c>
    </row>
    <row r="494" customFormat="false" ht="13.5" hidden="false" customHeight="false" outlineLevel="0" collapsed="false">
      <c r="C494" s="616" t="s">
        <v>491</v>
      </c>
      <c r="D494" s="705" t="s">
        <v>1007</v>
      </c>
    </row>
    <row r="495" customFormat="false" ht="13.5" hidden="false" customHeight="false" outlineLevel="0" collapsed="false">
      <c r="C495" s="616" t="s">
        <v>491</v>
      </c>
      <c r="D495" s="705" t="s">
        <v>1008</v>
      </c>
    </row>
    <row r="496" customFormat="false" ht="13.5" hidden="false" customHeight="false" outlineLevel="0" collapsed="false">
      <c r="C496" s="616" t="s">
        <v>491</v>
      </c>
      <c r="D496" s="705" t="s">
        <v>1009</v>
      </c>
    </row>
    <row r="497" customFormat="false" ht="13.5" hidden="false" customHeight="false" outlineLevel="0" collapsed="false">
      <c r="C497" s="616" t="s">
        <v>491</v>
      </c>
      <c r="D497" s="705" t="s">
        <v>1010</v>
      </c>
    </row>
    <row r="498" customFormat="false" ht="13.5" hidden="false" customHeight="false" outlineLevel="0" collapsed="false">
      <c r="C498" s="616" t="s">
        <v>491</v>
      </c>
      <c r="D498" s="705" t="s">
        <v>1011</v>
      </c>
    </row>
    <row r="499" customFormat="false" ht="13.5" hidden="false" customHeight="false" outlineLevel="0" collapsed="false">
      <c r="C499" s="616" t="s">
        <v>491</v>
      </c>
      <c r="D499" s="705" t="s">
        <v>1012</v>
      </c>
    </row>
    <row r="500" customFormat="false" ht="13.5" hidden="false" customHeight="false" outlineLevel="0" collapsed="false">
      <c r="C500" s="616" t="s">
        <v>491</v>
      </c>
      <c r="D500" s="705" t="s">
        <v>1013</v>
      </c>
    </row>
    <row r="501" customFormat="false" ht="13.5" hidden="false" customHeight="false" outlineLevel="0" collapsed="false">
      <c r="C501" s="616" t="s">
        <v>491</v>
      </c>
      <c r="D501" s="705" t="s">
        <v>1014</v>
      </c>
    </row>
    <row r="502" customFormat="false" ht="13.5" hidden="false" customHeight="false" outlineLevel="0" collapsed="false">
      <c r="C502" s="616" t="s">
        <v>491</v>
      </c>
      <c r="D502" s="705" t="s">
        <v>1015</v>
      </c>
    </row>
    <row r="503" customFormat="false" ht="13.5" hidden="false" customHeight="false" outlineLevel="0" collapsed="false">
      <c r="C503" s="616" t="s">
        <v>491</v>
      </c>
      <c r="D503" s="705" t="s">
        <v>1016</v>
      </c>
    </row>
    <row r="504" customFormat="false" ht="13.5" hidden="false" customHeight="false" outlineLevel="0" collapsed="false">
      <c r="C504" s="616" t="s">
        <v>491</v>
      </c>
      <c r="D504" s="705" t="s">
        <v>1017</v>
      </c>
    </row>
    <row r="505" customFormat="false" ht="13.5" hidden="false" customHeight="false" outlineLevel="0" collapsed="false">
      <c r="C505" s="616" t="s">
        <v>491</v>
      </c>
      <c r="D505" s="705" t="s">
        <v>1018</v>
      </c>
    </row>
    <row r="506" customFormat="false" ht="13.5" hidden="false" customHeight="false" outlineLevel="0" collapsed="false">
      <c r="C506" s="616" t="s">
        <v>491</v>
      </c>
      <c r="D506" s="705" t="s">
        <v>1019</v>
      </c>
    </row>
    <row r="507" customFormat="false" ht="13.5" hidden="false" customHeight="false" outlineLevel="0" collapsed="false">
      <c r="C507" s="616" t="s">
        <v>491</v>
      </c>
      <c r="D507" s="705" t="s">
        <v>1020</v>
      </c>
    </row>
    <row r="508" customFormat="false" ht="13.5" hidden="false" customHeight="false" outlineLevel="0" collapsed="false">
      <c r="C508" s="616" t="s">
        <v>491</v>
      </c>
      <c r="D508" s="705" t="s">
        <v>1021</v>
      </c>
    </row>
    <row r="509" customFormat="false" ht="13.5" hidden="false" customHeight="false" outlineLevel="0" collapsed="false">
      <c r="C509" s="616" t="s">
        <v>491</v>
      </c>
      <c r="D509" s="705" t="s">
        <v>1022</v>
      </c>
    </row>
    <row r="510" customFormat="false" ht="13.5" hidden="false" customHeight="false" outlineLevel="0" collapsed="false">
      <c r="C510" s="616" t="s">
        <v>491</v>
      </c>
      <c r="D510" s="705" t="s">
        <v>1023</v>
      </c>
    </row>
    <row r="511" customFormat="false" ht="13.5" hidden="false" customHeight="false" outlineLevel="0" collapsed="false">
      <c r="C511" s="616" t="s">
        <v>491</v>
      </c>
      <c r="D511" s="705" t="s">
        <v>901</v>
      </c>
    </row>
    <row r="512" customFormat="false" ht="13.5" hidden="false" customHeight="false" outlineLevel="0" collapsed="false">
      <c r="C512" s="616" t="s">
        <v>491</v>
      </c>
      <c r="D512" s="705" t="s">
        <v>1024</v>
      </c>
    </row>
    <row r="513" customFormat="false" ht="13.5" hidden="false" customHeight="false" outlineLevel="0" collapsed="false">
      <c r="C513" s="616" t="s">
        <v>491</v>
      </c>
      <c r="D513" s="705" t="s">
        <v>1025</v>
      </c>
    </row>
    <row r="514" customFormat="false" ht="13.5" hidden="false" customHeight="false" outlineLevel="0" collapsed="false">
      <c r="C514" s="616" t="s">
        <v>491</v>
      </c>
      <c r="D514" s="705" t="s">
        <v>1026</v>
      </c>
    </row>
    <row r="515" customFormat="false" ht="13.5" hidden="false" customHeight="false" outlineLevel="0" collapsed="false">
      <c r="C515" s="616" t="s">
        <v>491</v>
      </c>
      <c r="D515" s="705" t="s">
        <v>1027</v>
      </c>
    </row>
    <row r="516" customFormat="false" ht="13.5" hidden="false" customHeight="false" outlineLevel="0" collapsed="false">
      <c r="C516" s="616" t="s">
        <v>491</v>
      </c>
      <c r="D516" s="705" t="s">
        <v>1028</v>
      </c>
    </row>
    <row r="517" customFormat="false" ht="13.5" hidden="false" customHeight="false" outlineLevel="0" collapsed="false">
      <c r="C517" s="616" t="s">
        <v>491</v>
      </c>
      <c r="D517" s="705" t="s">
        <v>1029</v>
      </c>
    </row>
    <row r="518" customFormat="false" ht="13.5" hidden="false" customHeight="false" outlineLevel="0" collapsed="false">
      <c r="C518" s="616" t="s">
        <v>491</v>
      </c>
      <c r="D518" s="705" t="s">
        <v>1030</v>
      </c>
    </row>
    <row r="519" customFormat="false" ht="13.5" hidden="false" customHeight="false" outlineLevel="0" collapsed="false">
      <c r="C519" s="616" t="s">
        <v>493</v>
      </c>
      <c r="D519" s="705" t="s">
        <v>1031</v>
      </c>
    </row>
    <row r="520" customFormat="false" ht="13.5" hidden="false" customHeight="false" outlineLevel="0" collapsed="false">
      <c r="C520" s="616" t="s">
        <v>493</v>
      </c>
      <c r="D520" s="705" t="s">
        <v>1032</v>
      </c>
    </row>
    <row r="521" customFormat="false" ht="13.5" hidden="false" customHeight="false" outlineLevel="0" collapsed="false">
      <c r="C521" s="616" t="s">
        <v>493</v>
      </c>
      <c r="D521" s="705" t="s">
        <v>1033</v>
      </c>
    </row>
    <row r="522" customFormat="false" ht="13.5" hidden="false" customHeight="false" outlineLevel="0" collapsed="false">
      <c r="C522" s="616" t="s">
        <v>493</v>
      </c>
      <c r="D522" s="705" t="s">
        <v>1034</v>
      </c>
    </row>
    <row r="523" customFormat="false" ht="13.5" hidden="false" customHeight="false" outlineLevel="0" collapsed="false">
      <c r="C523" s="616" t="s">
        <v>493</v>
      </c>
      <c r="D523" s="705" t="s">
        <v>1035</v>
      </c>
    </row>
    <row r="524" customFormat="false" ht="13.5" hidden="false" customHeight="false" outlineLevel="0" collapsed="false">
      <c r="C524" s="616" t="s">
        <v>493</v>
      </c>
      <c r="D524" s="705" t="s">
        <v>1036</v>
      </c>
    </row>
    <row r="525" customFormat="false" ht="13.5" hidden="false" customHeight="false" outlineLevel="0" collapsed="false">
      <c r="C525" s="616" t="s">
        <v>493</v>
      </c>
      <c r="D525" s="705" t="s">
        <v>1037</v>
      </c>
    </row>
    <row r="526" customFormat="false" ht="13.5" hidden="false" customHeight="false" outlineLevel="0" collapsed="false">
      <c r="C526" s="616" t="s">
        <v>493</v>
      </c>
      <c r="D526" s="705" t="s">
        <v>1038</v>
      </c>
    </row>
    <row r="527" customFormat="false" ht="13.5" hidden="false" customHeight="false" outlineLevel="0" collapsed="false">
      <c r="C527" s="616" t="s">
        <v>493</v>
      </c>
      <c r="D527" s="705" t="s">
        <v>1039</v>
      </c>
    </row>
    <row r="528" customFormat="false" ht="13.5" hidden="false" customHeight="false" outlineLevel="0" collapsed="false">
      <c r="C528" s="616" t="s">
        <v>493</v>
      </c>
      <c r="D528" s="705" t="s">
        <v>1040</v>
      </c>
    </row>
    <row r="529" customFormat="false" ht="13.5" hidden="false" customHeight="false" outlineLevel="0" collapsed="false">
      <c r="C529" s="616" t="s">
        <v>493</v>
      </c>
      <c r="D529" s="705" t="s">
        <v>1041</v>
      </c>
    </row>
    <row r="530" customFormat="false" ht="13.5" hidden="false" customHeight="false" outlineLevel="0" collapsed="false">
      <c r="C530" s="616" t="s">
        <v>493</v>
      </c>
      <c r="D530" s="705" t="s">
        <v>1042</v>
      </c>
    </row>
    <row r="531" customFormat="false" ht="13.5" hidden="false" customHeight="false" outlineLevel="0" collapsed="false">
      <c r="C531" s="616" t="s">
        <v>493</v>
      </c>
      <c r="D531" s="705" t="s">
        <v>1043</v>
      </c>
    </row>
    <row r="532" customFormat="false" ht="13.5" hidden="false" customHeight="false" outlineLevel="0" collapsed="false">
      <c r="C532" s="616" t="s">
        <v>493</v>
      </c>
      <c r="D532" s="705" t="s">
        <v>1044</v>
      </c>
    </row>
    <row r="533" customFormat="false" ht="13.5" hidden="false" customHeight="false" outlineLevel="0" collapsed="false">
      <c r="C533" s="616" t="s">
        <v>493</v>
      </c>
      <c r="D533" s="705" t="s">
        <v>1045</v>
      </c>
    </row>
    <row r="534" customFormat="false" ht="13.5" hidden="false" customHeight="false" outlineLevel="0" collapsed="false">
      <c r="C534" s="616" t="s">
        <v>493</v>
      </c>
      <c r="D534" s="705" t="s">
        <v>1046</v>
      </c>
    </row>
    <row r="535" customFormat="false" ht="13.5" hidden="false" customHeight="false" outlineLevel="0" collapsed="false">
      <c r="C535" s="616" t="s">
        <v>493</v>
      </c>
      <c r="D535" s="705" t="s">
        <v>1047</v>
      </c>
    </row>
    <row r="536" customFormat="false" ht="13.5" hidden="false" customHeight="false" outlineLevel="0" collapsed="false">
      <c r="C536" s="616" t="s">
        <v>493</v>
      </c>
      <c r="D536" s="705" t="s">
        <v>1048</v>
      </c>
    </row>
    <row r="537" customFormat="false" ht="13.5" hidden="false" customHeight="false" outlineLevel="0" collapsed="false">
      <c r="C537" s="616" t="s">
        <v>493</v>
      </c>
      <c r="D537" s="705" t="s">
        <v>1049</v>
      </c>
    </row>
    <row r="538" customFormat="false" ht="13.5" hidden="false" customHeight="false" outlineLevel="0" collapsed="false">
      <c r="C538" s="616" t="s">
        <v>493</v>
      </c>
      <c r="D538" s="705" t="s">
        <v>1050</v>
      </c>
    </row>
    <row r="539" customFormat="false" ht="13.5" hidden="false" customHeight="false" outlineLevel="0" collapsed="false">
      <c r="C539" s="616" t="s">
        <v>493</v>
      </c>
      <c r="D539" s="705" t="s">
        <v>1051</v>
      </c>
    </row>
    <row r="540" customFormat="false" ht="13.5" hidden="false" customHeight="false" outlineLevel="0" collapsed="false">
      <c r="C540" s="616" t="s">
        <v>493</v>
      </c>
      <c r="D540" s="705" t="s">
        <v>1052</v>
      </c>
    </row>
    <row r="541" customFormat="false" ht="13.5" hidden="false" customHeight="false" outlineLevel="0" collapsed="false">
      <c r="C541" s="616" t="s">
        <v>493</v>
      </c>
      <c r="D541" s="705" t="s">
        <v>1053</v>
      </c>
    </row>
    <row r="542" customFormat="false" ht="13.5" hidden="false" customHeight="false" outlineLevel="0" collapsed="false">
      <c r="C542" s="616" t="s">
        <v>493</v>
      </c>
      <c r="D542" s="705" t="s">
        <v>1054</v>
      </c>
    </row>
    <row r="543" customFormat="false" ht="13.5" hidden="false" customHeight="false" outlineLevel="0" collapsed="false">
      <c r="C543" s="616" t="s">
        <v>493</v>
      </c>
      <c r="D543" s="705" t="s">
        <v>1055</v>
      </c>
    </row>
    <row r="544" customFormat="false" ht="13.5" hidden="false" customHeight="false" outlineLevel="0" collapsed="false">
      <c r="C544" s="616" t="s">
        <v>493</v>
      </c>
      <c r="D544" s="705" t="s">
        <v>1056</v>
      </c>
    </row>
    <row r="545" customFormat="false" ht="13.5" hidden="false" customHeight="false" outlineLevel="0" collapsed="false">
      <c r="C545" s="616" t="s">
        <v>493</v>
      </c>
      <c r="D545" s="705" t="s">
        <v>1057</v>
      </c>
    </row>
    <row r="546" customFormat="false" ht="13.5" hidden="false" customHeight="false" outlineLevel="0" collapsed="false">
      <c r="C546" s="616" t="s">
        <v>493</v>
      </c>
      <c r="D546" s="705" t="s">
        <v>1058</v>
      </c>
    </row>
    <row r="547" customFormat="false" ht="13.5" hidden="false" customHeight="false" outlineLevel="0" collapsed="false">
      <c r="C547" s="616" t="s">
        <v>493</v>
      </c>
      <c r="D547" s="705" t="s">
        <v>1059</v>
      </c>
    </row>
    <row r="548" customFormat="false" ht="13.5" hidden="false" customHeight="false" outlineLevel="0" collapsed="false">
      <c r="C548" s="616" t="s">
        <v>493</v>
      </c>
      <c r="D548" s="705" t="s">
        <v>1060</v>
      </c>
    </row>
    <row r="549" customFormat="false" ht="13.5" hidden="false" customHeight="false" outlineLevel="0" collapsed="false">
      <c r="C549" s="616" t="s">
        <v>493</v>
      </c>
      <c r="D549" s="705" t="s">
        <v>1061</v>
      </c>
    </row>
    <row r="550" customFormat="false" ht="13.5" hidden="false" customHeight="false" outlineLevel="0" collapsed="false">
      <c r="C550" s="616" t="s">
        <v>493</v>
      </c>
      <c r="D550" s="705" t="s">
        <v>1062</v>
      </c>
    </row>
    <row r="551" customFormat="false" ht="13.5" hidden="false" customHeight="false" outlineLevel="0" collapsed="false">
      <c r="C551" s="616" t="s">
        <v>493</v>
      </c>
      <c r="D551" s="705" t="s">
        <v>1063</v>
      </c>
    </row>
    <row r="552" customFormat="false" ht="13.5" hidden="false" customHeight="false" outlineLevel="0" collapsed="false">
      <c r="C552" s="616" t="s">
        <v>493</v>
      </c>
      <c r="D552" s="705" t="s">
        <v>1064</v>
      </c>
    </row>
    <row r="553" customFormat="false" ht="13.5" hidden="false" customHeight="false" outlineLevel="0" collapsed="false">
      <c r="C553" s="616" t="s">
        <v>493</v>
      </c>
      <c r="D553" s="705" t="s">
        <v>1065</v>
      </c>
    </row>
    <row r="554" customFormat="false" ht="13.5" hidden="false" customHeight="false" outlineLevel="0" collapsed="false">
      <c r="C554" s="616" t="s">
        <v>493</v>
      </c>
      <c r="D554" s="705" t="s">
        <v>1066</v>
      </c>
    </row>
    <row r="555" customFormat="false" ht="13.5" hidden="false" customHeight="false" outlineLevel="0" collapsed="false">
      <c r="C555" s="616" t="s">
        <v>493</v>
      </c>
      <c r="D555" s="705" t="s">
        <v>1067</v>
      </c>
    </row>
    <row r="556" customFormat="false" ht="13.5" hidden="false" customHeight="false" outlineLevel="0" collapsed="false">
      <c r="C556" s="616" t="s">
        <v>493</v>
      </c>
      <c r="D556" s="705" t="s">
        <v>1068</v>
      </c>
    </row>
    <row r="557" customFormat="false" ht="13.5" hidden="false" customHeight="false" outlineLevel="0" collapsed="false">
      <c r="C557" s="616" t="s">
        <v>493</v>
      </c>
      <c r="D557" s="705" t="s">
        <v>1069</v>
      </c>
    </row>
    <row r="558" customFormat="false" ht="13.5" hidden="false" customHeight="false" outlineLevel="0" collapsed="false">
      <c r="C558" s="616" t="s">
        <v>493</v>
      </c>
      <c r="D558" s="705" t="s">
        <v>1070</v>
      </c>
    </row>
    <row r="559" customFormat="false" ht="13.5" hidden="false" customHeight="false" outlineLevel="0" collapsed="false">
      <c r="C559" s="616" t="s">
        <v>493</v>
      </c>
      <c r="D559" s="705" t="s">
        <v>1071</v>
      </c>
    </row>
    <row r="560" customFormat="false" ht="13.5" hidden="false" customHeight="false" outlineLevel="0" collapsed="false">
      <c r="C560" s="616" t="s">
        <v>493</v>
      </c>
      <c r="D560" s="705" t="s">
        <v>1072</v>
      </c>
    </row>
    <row r="561" customFormat="false" ht="13.5" hidden="false" customHeight="false" outlineLevel="0" collapsed="false">
      <c r="C561" s="616" t="s">
        <v>493</v>
      </c>
      <c r="D561" s="705" t="s">
        <v>1073</v>
      </c>
    </row>
    <row r="562" customFormat="false" ht="13.5" hidden="false" customHeight="false" outlineLevel="0" collapsed="false">
      <c r="C562" s="616" t="s">
        <v>493</v>
      </c>
      <c r="D562" s="705" t="s">
        <v>1074</v>
      </c>
    </row>
    <row r="563" customFormat="false" ht="13.5" hidden="false" customHeight="false" outlineLevel="0" collapsed="false">
      <c r="C563" s="616" t="s">
        <v>493</v>
      </c>
      <c r="D563" s="705" t="s">
        <v>1075</v>
      </c>
    </row>
    <row r="564" customFormat="false" ht="13.5" hidden="false" customHeight="false" outlineLevel="0" collapsed="false">
      <c r="C564" s="616" t="s">
        <v>493</v>
      </c>
      <c r="D564" s="705" t="s">
        <v>1076</v>
      </c>
    </row>
    <row r="565" customFormat="false" ht="13.5" hidden="false" customHeight="false" outlineLevel="0" collapsed="false">
      <c r="C565" s="616" t="s">
        <v>493</v>
      </c>
      <c r="D565" s="705" t="s">
        <v>1077</v>
      </c>
    </row>
    <row r="566" customFormat="false" ht="13.5" hidden="false" customHeight="false" outlineLevel="0" collapsed="false">
      <c r="C566" s="616" t="s">
        <v>493</v>
      </c>
      <c r="D566" s="705" t="s">
        <v>1078</v>
      </c>
    </row>
    <row r="567" customFormat="false" ht="13.5" hidden="false" customHeight="false" outlineLevel="0" collapsed="false">
      <c r="C567" s="616" t="s">
        <v>493</v>
      </c>
      <c r="D567" s="705" t="s">
        <v>1079</v>
      </c>
    </row>
    <row r="568" customFormat="false" ht="13.5" hidden="false" customHeight="false" outlineLevel="0" collapsed="false">
      <c r="C568" s="616" t="s">
        <v>493</v>
      </c>
      <c r="D568" s="705" t="s">
        <v>1080</v>
      </c>
    </row>
    <row r="569" customFormat="false" ht="13.5" hidden="false" customHeight="false" outlineLevel="0" collapsed="false">
      <c r="C569" s="616" t="s">
        <v>493</v>
      </c>
      <c r="D569" s="705" t="s">
        <v>1081</v>
      </c>
    </row>
    <row r="570" customFormat="false" ht="13.5" hidden="false" customHeight="false" outlineLevel="0" collapsed="false">
      <c r="C570" s="616" t="s">
        <v>493</v>
      </c>
      <c r="D570" s="705" t="s">
        <v>1082</v>
      </c>
    </row>
    <row r="571" customFormat="false" ht="13.5" hidden="false" customHeight="false" outlineLevel="0" collapsed="false">
      <c r="C571" s="616" t="s">
        <v>493</v>
      </c>
      <c r="D571" s="705" t="s">
        <v>1083</v>
      </c>
    </row>
    <row r="572" customFormat="false" ht="13.5" hidden="false" customHeight="false" outlineLevel="0" collapsed="false">
      <c r="C572" s="616" t="s">
        <v>493</v>
      </c>
      <c r="D572" s="705" t="s">
        <v>1084</v>
      </c>
    </row>
    <row r="573" customFormat="false" ht="13.5" hidden="false" customHeight="false" outlineLevel="0" collapsed="false">
      <c r="C573" s="616" t="s">
        <v>493</v>
      </c>
      <c r="D573" s="705" t="s">
        <v>1085</v>
      </c>
    </row>
    <row r="574" customFormat="false" ht="13.5" hidden="false" customHeight="false" outlineLevel="0" collapsed="false">
      <c r="C574" s="616" t="s">
        <v>493</v>
      </c>
      <c r="D574" s="705" t="s">
        <v>1086</v>
      </c>
    </row>
    <row r="575" customFormat="false" ht="13.5" hidden="false" customHeight="false" outlineLevel="0" collapsed="false">
      <c r="C575" s="616" t="s">
        <v>493</v>
      </c>
      <c r="D575" s="705" t="s">
        <v>808</v>
      </c>
    </row>
    <row r="576" customFormat="false" ht="13.5" hidden="false" customHeight="false" outlineLevel="0" collapsed="false">
      <c r="C576" s="616" t="s">
        <v>493</v>
      </c>
      <c r="D576" s="705" t="s">
        <v>1087</v>
      </c>
    </row>
    <row r="577" customFormat="false" ht="13.5" hidden="false" customHeight="false" outlineLevel="0" collapsed="false">
      <c r="C577" s="616" t="s">
        <v>493</v>
      </c>
      <c r="D577" s="705" t="s">
        <v>1088</v>
      </c>
    </row>
    <row r="578" customFormat="false" ht="13.5" hidden="false" customHeight="false" outlineLevel="0" collapsed="false">
      <c r="C578" s="616" t="s">
        <v>493</v>
      </c>
      <c r="D578" s="705" t="s">
        <v>1089</v>
      </c>
    </row>
    <row r="579" customFormat="false" ht="13.5" hidden="false" customHeight="false" outlineLevel="0" collapsed="false">
      <c r="C579" s="616" t="s">
        <v>493</v>
      </c>
      <c r="D579" s="705" t="s">
        <v>1090</v>
      </c>
    </row>
    <row r="580" customFormat="false" ht="13.5" hidden="false" customHeight="false" outlineLevel="0" collapsed="false">
      <c r="C580" s="616" t="s">
        <v>493</v>
      </c>
      <c r="D580" s="705" t="s">
        <v>1091</v>
      </c>
    </row>
    <row r="581" customFormat="false" ht="13.5" hidden="false" customHeight="false" outlineLevel="0" collapsed="false">
      <c r="C581" s="616" t="s">
        <v>493</v>
      </c>
      <c r="D581" s="705" t="s">
        <v>1092</v>
      </c>
    </row>
    <row r="582" customFormat="false" ht="13.5" hidden="false" customHeight="false" outlineLevel="0" collapsed="false">
      <c r="C582" s="616" t="s">
        <v>495</v>
      </c>
      <c r="D582" s="705" t="s">
        <v>1093</v>
      </c>
    </row>
    <row r="583" customFormat="false" ht="13.5" hidden="false" customHeight="false" outlineLevel="0" collapsed="false">
      <c r="C583" s="616" t="s">
        <v>495</v>
      </c>
      <c r="D583" s="705" t="s">
        <v>1094</v>
      </c>
    </row>
    <row r="584" customFormat="false" ht="13.5" hidden="false" customHeight="false" outlineLevel="0" collapsed="false">
      <c r="C584" s="616" t="s">
        <v>495</v>
      </c>
      <c r="D584" s="705" t="s">
        <v>1095</v>
      </c>
    </row>
    <row r="585" customFormat="false" ht="13.5" hidden="false" customHeight="false" outlineLevel="0" collapsed="false">
      <c r="C585" s="616" t="s">
        <v>495</v>
      </c>
      <c r="D585" s="705" t="s">
        <v>1096</v>
      </c>
    </row>
    <row r="586" customFormat="false" ht="13.5" hidden="false" customHeight="false" outlineLevel="0" collapsed="false">
      <c r="C586" s="616" t="s">
        <v>495</v>
      </c>
      <c r="D586" s="705" t="s">
        <v>1097</v>
      </c>
    </row>
    <row r="587" customFormat="false" ht="13.5" hidden="false" customHeight="false" outlineLevel="0" collapsed="false">
      <c r="C587" s="616" t="s">
        <v>495</v>
      </c>
      <c r="D587" s="705" t="s">
        <v>1098</v>
      </c>
    </row>
    <row r="588" customFormat="false" ht="13.5" hidden="false" customHeight="false" outlineLevel="0" collapsed="false">
      <c r="C588" s="616" t="s">
        <v>495</v>
      </c>
      <c r="D588" s="705" t="s">
        <v>1099</v>
      </c>
    </row>
    <row r="589" customFormat="false" ht="13.5" hidden="false" customHeight="false" outlineLevel="0" collapsed="false">
      <c r="C589" s="616" t="s">
        <v>495</v>
      </c>
      <c r="D589" s="705" t="s">
        <v>1100</v>
      </c>
    </row>
    <row r="590" customFormat="false" ht="13.5" hidden="false" customHeight="false" outlineLevel="0" collapsed="false">
      <c r="C590" s="616" t="s">
        <v>495</v>
      </c>
      <c r="D590" s="705" t="s">
        <v>1101</v>
      </c>
    </row>
    <row r="591" customFormat="false" ht="13.5" hidden="false" customHeight="false" outlineLevel="0" collapsed="false">
      <c r="C591" s="616" t="s">
        <v>495</v>
      </c>
      <c r="D591" s="705" t="s">
        <v>1102</v>
      </c>
    </row>
    <row r="592" customFormat="false" ht="13.5" hidden="false" customHeight="false" outlineLevel="0" collapsed="false">
      <c r="C592" s="616" t="s">
        <v>495</v>
      </c>
      <c r="D592" s="705" t="s">
        <v>1103</v>
      </c>
    </row>
    <row r="593" customFormat="false" ht="13.5" hidden="false" customHeight="false" outlineLevel="0" collapsed="false">
      <c r="C593" s="616" t="s">
        <v>495</v>
      </c>
      <c r="D593" s="705" t="s">
        <v>1104</v>
      </c>
    </row>
    <row r="594" customFormat="false" ht="13.5" hidden="false" customHeight="false" outlineLevel="0" collapsed="false">
      <c r="C594" s="616" t="s">
        <v>495</v>
      </c>
      <c r="D594" s="705" t="s">
        <v>1105</v>
      </c>
    </row>
    <row r="595" customFormat="false" ht="13.5" hidden="false" customHeight="false" outlineLevel="0" collapsed="false">
      <c r="C595" s="616" t="s">
        <v>495</v>
      </c>
      <c r="D595" s="705" t="s">
        <v>1106</v>
      </c>
    </row>
    <row r="596" customFormat="false" ht="13.5" hidden="false" customHeight="false" outlineLevel="0" collapsed="false">
      <c r="C596" s="616" t="s">
        <v>495</v>
      </c>
      <c r="D596" s="705" t="s">
        <v>1107</v>
      </c>
    </row>
    <row r="597" customFormat="false" ht="13.5" hidden="false" customHeight="false" outlineLevel="0" collapsed="false">
      <c r="C597" s="616" t="s">
        <v>495</v>
      </c>
      <c r="D597" s="705" t="s">
        <v>1108</v>
      </c>
    </row>
    <row r="598" customFormat="false" ht="13.5" hidden="false" customHeight="false" outlineLevel="0" collapsed="false">
      <c r="C598" s="616" t="s">
        <v>495</v>
      </c>
      <c r="D598" s="705" t="s">
        <v>1109</v>
      </c>
    </row>
    <row r="599" customFormat="false" ht="13.5" hidden="false" customHeight="false" outlineLevel="0" collapsed="false">
      <c r="C599" s="616" t="s">
        <v>495</v>
      </c>
      <c r="D599" s="705" t="s">
        <v>1110</v>
      </c>
    </row>
    <row r="600" customFormat="false" ht="13.5" hidden="false" customHeight="false" outlineLevel="0" collapsed="false">
      <c r="C600" s="616" t="s">
        <v>495</v>
      </c>
      <c r="D600" s="705" t="s">
        <v>1111</v>
      </c>
    </row>
    <row r="601" customFormat="false" ht="13.5" hidden="false" customHeight="false" outlineLevel="0" collapsed="false">
      <c r="C601" s="616" t="s">
        <v>495</v>
      </c>
      <c r="D601" s="705" t="s">
        <v>1112</v>
      </c>
    </row>
    <row r="602" customFormat="false" ht="13.5" hidden="false" customHeight="false" outlineLevel="0" collapsed="false">
      <c r="C602" s="616" t="s">
        <v>495</v>
      </c>
      <c r="D602" s="705" t="s">
        <v>1113</v>
      </c>
    </row>
    <row r="603" customFormat="false" ht="13.5" hidden="false" customHeight="false" outlineLevel="0" collapsed="false">
      <c r="C603" s="616" t="s">
        <v>495</v>
      </c>
      <c r="D603" s="705" t="s">
        <v>1114</v>
      </c>
    </row>
    <row r="604" customFormat="false" ht="13.5" hidden="false" customHeight="false" outlineLevel="0" collapsed="false">
      <c r="C604" s="616" t="s">
        <v>495</v>
      </c>
      <c r="D604" s="705" t="s">
        <v>1115</v>
      </c>
    </row>
    <row r="605" customFormat="false" ht="13.5" hidden="false" customHeight="false" outlineLevel="0" collapsed="false">
      <c r="C605" s="616" t="s">
        <v>495</v>
      </c>
      <c r="D605" s="705" t="s">
        <v>1116</v>
      </c>
    </row>
    <row r="606" customFormat="false" ht="13.5" hidden="false" customHeight="false" outlineLevel="0" collapsed="false">
      <c r="C606" s="616" t="s">
        <v>495</v>
      </c>
      <c r="D606" s="705" t="s">
        <v>1117</v>
      </c>
    </row>
    <row r="607" customFormat="false" ht="13.5" hidden="false" customHeight="false" outlineLevel="0" collapsed="false">
      <c r="C607" s="616" t="s">
        <v>495</v>
      </c>
      <c r="D607" s="705" t="s">
        <v>1118</v>
      </c>
    </row>
    <row r="608" customFormat="false" ht="13.5" hidden="false" customHeight="false" outlineLevel="0" collapsed="false">
      <c r="C608" s="616" t="s">
        <v>495</v>
      </c>
      <c r="D608" s="705" t="s">
        <v>1119</v>
      </c>
    </row>
    <row r="609" customFormat="false" ht="13.5" hidden="false" customHeight="false" outlineLevel="0" collapsed="false">
      <c r="C609" s="616" t="s">
        <v>495</v>
      </c>
      <c r="D609" s="705" t="s">
        <v>1120</v>
      </c>
    </row>
    <row r="610" customFormat="false" ht="13.5" hidden="false" customHeight="false" outlineLevel="0" collapsed="false">
      <c r="C610" s="616" t="s">
        <v>495</v>
      </c>
      <c r="D610" s="705" t="s">
        <v>1121</v>
      </c>
    </row>
    <row r="611" customFormat="false" ht="13.5" hidden="false" customHeight="false" outlineLevel="0" collapsed="false">
      <c r="C611" s="616" t="s">
        <v>495</v>
      </c>
      <c r="D611" s="705" t="s">
        <v>1122</v>
      </c>
    </row>
    <row r="612" customFormat="false" ht="13.5" hidden="false" customHeight="false" outlineLevel="0" collapsed="false">
      <c r="C612" s="616" t="s">
        <v>495</v>
      </c>
      <c r="D612" s="705" t="s">
        <v>1123</v>
      </c>
    </row>
    <row r="613" customFormat="false" ht="13.5" hidden="false" customHeight="false" outlineLevel="0" collapsed="false">
      <c r="C613" s="616" t="s">
        <v>495</v>
      </c>
      <c r="D613" s="705" t="s">
        <v>1124</v>
      </c>
    </row>
    <row r="614" customFormat="false" ht="13.5" hidden="false" customHeight="false" outlineLevel="0" collapsed="false">
      <c r="C614" s="616" t="s">
        <v>495</v>
      </c>
      <c r="D614" s="705" t="s">
        <v>1125</v>
      </c>
    </row>
    <row r="615" customFormat="false" ht="13.5" hidden="false" customHeight="false" outlineLevel="0" collapsed="false">
      <c r="C615" s="616" t="s">
        <v>495</v>
      </c>
      <c r="D615" s="705" t="s">
        <v>1126</v>
      </c>
    </row>
    <row r="616" customFormat="false" ht="13.5" hidden="false" customHeight="false" outlineLevel="0" collapsed="false">
      <c r="C616" s="616" t="s">
        <v>495</v>
      </c>
      <c r="D616" s="705" t="s">
        <v>1127</v>
      </c>
    </row>
    <row r="617" customFormat="false" ht="13.5" hidden="false" customHeight="false" outlineLevel="0" collapsed="false">
      <c r="C617" s="616" t="s">
        <v>495</v>
      </c>
      <c r="D617" s="705" t="s">
        <v>1128</v>
      </c>
    </row>
    <row r="618" customFormat="false" ht="13.5" hidden="false" customHeight="false" outlineLevel="0" collapsed="false">
      <c r="C618" s="616" t="s">
        <v>495</v>
      </c>
      <c r="D618" s="705" t="s">
        <v>1129</v>
      </c>
    </row>
    <row r="619" customFormat="false" ht="13.5" hidden="false" customHeight="false" outlineLevel="0" collapsed="false">
      <c r="C619" s="616" t="s">
        <v>495</v>
      </c>
      <c r="D619" s="705" t="s">
        <v>1130</v>
      </c>
    </row>
    <row r="620" customFormat="false" ht="13.5" hidden="false" customHeight="false" outlineLevel="0" collapsed="false">
      <c r="C620" s="616" t="s">
        <v>495</v>
      </c>
      <c r="D620" s="705" t="s">
        <v>1131</v>
      </c>
    </row>
    <row r="621" customFormat="false" ht="13.5" hidden="false" customHeight="false" outlineLevel="0" collapsed="false">
      <c r="C621" s="616" t="s">
        <v>495</v>
      </c>
      <c r="D621" s="705" t="s">
        <v>1132</v>
      </c>
    </row>
    <row r="622" customFormat="false" ht="13.5" hidden="false" customHeight="false" outlineLevel="0" collapsed="false">
      <c r="C622" s="616" t="s">
        <v>495</v>
      </c>
      <c r="D622" s="705" t="s">
        <v>1133</v>
      </c>
    </row>
    <row r="623" customFormat="false" ht="13.5" hidden="false" customHeight="false" outlineLevel="0" collapsed="false">
      <c r="C623" s="616" t="s">
        <v>495</v>
      </c>
      <c r="D623" s="705" t="s">
        <v>1134</v>
      </c>
    </row>
    <row r="624" customFormat="false" ht="13.5" hidden="false" customHeight="false" outlineLevel="0" collapsed="false">
      <c r="C624" s="616" t="s">
        <v>495</v>
      </c>
      <c r="D624" s="705" t="s">
        <v>1135</v>
      </c>
    </row>
    <row r="625" customFormat="false" ht="13.5" hidden="false" customHeight="false" outlineLevel="0" collapsed="false">
      <c r="C625" s="616" t="s">
        <v>495</v>
      </c>
      <c r="D625" s="705" t="s">
        <v>1136</v>
      </c>
    </row>
    <row r="626" customFormat="false" ht="13.5" hidden="false" customHeight="false" outlineLevel="0" collapsed="false">
      <c r="C626" s="616" t="s">
        <v>495</v>
      </c>
      <c r="D626" s="705" t="s">
        <v>1137</v>
      </c>
    </row>
    <row r="627" customFormat="false" ht="13.5" hidden="false" customHeight="false" outlineLevel="0" collapsed="false">
      <c r="C627" s="616" t="s">
        <v>495</v>
      </c>
      <c r="D627" s="705" t="s">
        <v>1138</v>
      </c>
    </row>
    <row r="628" customFormat="false" ht="13.5" hidden="false" customHeight="false" outlineLevel="0" collapsed="false">
      <c r="C628" s="616" t="s">
        <v>495</v>
      </c>
      <c r="D628" s="705" t="s">
        <v>1139</v>
      </c>
    </row>
    <row r="629" customFormat="false" ht="13.5" hidden="false" customHeight="false" outlineLevel="0" collapsed="false">
      <c r="C629" s="616" t="s">
        <v>495</v>
      </c>
      <c r="D629" s="705" t="s">
        <v>1140</v>
      </c>
    </row>
    <row r="630" customFormat="false" ht="13.5" hidden="false" customHeight="false" outlineLevel="0" collapsed="false">
      <c r="C630" s="616" t="s">
        <v>495</v>
      </c>
      <c r="D630" s="705" t="s">
        <v>1141</v>
      </c>
    </row>
    <row r="631" customFormat="false" ht="13.5" hidden="false" customHeight="false" outlineLevel="0" collapsed="false">
      <c r="C631" s="616" t="s">
        <v>495</v>
      </c>
      <c r="D631" s="705" t="s">
        <v>1142</v>
      </c>
    </row>
    <row r="632" customFormat="false" ht="13.5" hidden="false" customHeight="false" outlineLevel="0" collapsed="false">
      <c r="C632" s="616" t="s">
        <v>495</v>
      </c>
      <c r="D632" s="705" t="s">
        <v>1143</v>
      </c>
    </row>
    <row r="633" customFormat="false" ht="13.5" hidden="false" customHeight="false" outlineLevel="0" collapsed="false">
      <c r="C633" s="616" t="s">
        <v>495</v>
      </c>
      <c r="D633" s="705" t="s">
        <v>1144</v>
      </c>
    </row>
    <row r="634" customFormat="false" ht="13.5" hidden="false" customHeight="false" outlineLevel="0" collapsed="false">
      <c r="C634" s="616" t="s">
        <v>495</v>
      </c>
      <c r="D634" s="705" t="s">
        <v>1145</v>
      </c>
    </row>
    <row r="635" customFormat="false" ht="13.5" hidden="false" customHeight="false" outlineLevel="0" collapsed="false">
      <c r="C635" s="616" t="s">
        <v>495</v>
      </c>
      <c r="D635" s="705" t="s">
        <v>1146</v>
      </c>
    </row>
    <row r="636" customFormat="false" ht="13.5" hidden="false" customHeight="false" outlineLevel="0" collapsed="false">
      <c r="C636" s="616" t="s">
        <v>9</v>
      </c>
      <c r="D636" s="705" t="s">
        <v>57</v>
      </c>
    </row>
    <row r="637" customFormat="false" ht="13.5" hidden="false" customHeight="false" outlineLevel="0" collapsed="false">
      <c r="C637" s="616" t="s">
        <v>9</v>
      </c>
      <c r="D637" s="705" t="s">
        <v>61</v>
      </c>
    </row>
    <row r="638" customFormat="false" ht="13.5" hidden="false" customHeight="false" outlineLevel="0" collapsed="false">
      <c r="C638" s="616" t="s">
        <v>9</v>
      </c>
      <c r="D638" s="705" t="s">
        <v>1147</v>
      </c>
    </row>
    <row r="639" customFormat="false" ht="13.5" hidden="false" customHeight="false" outlineLevel="0" collapsed="false">
      <c r="C639" s="616" t="s">
        <v>9</v>
      </c>
      <c r="D639" s="705" t="s">
        <v>1148</v>
      </c>
    </row>
    <row r="640" customFormat="false" ht="13.5" hidden="false" customHeight="false" outlineLevel="0" collapsed="false">
      <c r="C640" s="616" t="s">
        <v>9</v>
      </c>
      <c r="D640" s="705" t="s">
        <v>1149</v>
      </c>
    </row>
    <row r="641" customFormat="false" ht="13.5" hidden="false" customHeight="false" outlineLevel="0" collapsed="false">
      <c r="C641" s="616" t="s">
        <v>9</v>
      </c>
      <c r="D641" s="705" t="s">
        <v>65</v>
      </c>
    </row>
    <row r="642" customFormat="false" ht="13.5" hidden="false" customHeight="false" outlineLevel="0" collapsed="false">
      <c r="C642" s="616" t="s">
        <v>9</v>
      </c>
      <c r="D642" s="705" t="s">
        <v>1150</v>
      </c>
    </row>
    <row r="643" customFormat="false" ht="13.5" hidden="false" customHeight="false" outlineLevel="0" collapsed="false">
      <c r="C643" s="616" t="s">
        <v>9</v>
      </c>
      <c r="D643" s="705" t="s">
        <v>1151</v>
      </c>
    </row>
    <row r="644" customFormat="false" ht="13.5" hidden="false" customHeight="false" outlineLevel="0" collapsed="false">
      <c r="C644" s="616" t="s">
        <v>9</v>
      </c>
      <c r="D644" s="705" t="s">
        <v>1152</v>
      </c>
    </row>
    <row r="645" customFormat="false" ht="13.5" hidden="false" customHeight="false" outlineLevel="0" collapsed="false">
      <c r="C645" s="616" t="s">
        <v>9</v>
      </c>
      <c r="D645" s="705" t="s">
        <v>71</v>
      </c>
    </row>
    <row r="646" customFormat="false" ht="13.5" hidden="false" customHeight="false" outlineLevel="0" collapsed="false">
      <c r="C646" s="616" t="s">
        <v>9</v>
      </c>
      <c r="D646" s="705" t="s">
        <v>1153</v>
      </c>
    </row>
    <row r="647" customFormat="false" ht="13.5" hidden="false" customHeight="false" outlineLevel="0" collapsed="false">
      <c r="C647" s="616" t="s">
        <v>9</v>
      </c>
      <c r="D647" s="705" t="s">
        <v>1154</v>
      </c>
    </row>
    <row r="648" customFormat="false" ht="13.5" hidden="false" customHeight="false" outlineLevel="0" collapsed="false">
      <c r="C648" s="616" t="s">
        <v>9</v>
      </c>
      <c r="D648" s="705" t="s">
        <v>1155</v>
      </c>
    </row>
    <row r="649" customFormat="false" ht="13.5" hidden="false" customHeight="false" outlineLevel="0" collapsed="false">
      <c r="C649" s="616" t="s">
        <v>9</v>
      </c>
      <c r="D649" s="705" t="s">
        <v>1156</v>
      </c>
    </row>
    <row r="650" customFormat="false" ht="13.5" hidden="false" customHeight="false" outlineLevel="0" collapsed="false">
      <c r="C650" s="616" t="s">
        <v>9</v>
      </c>
      <c r="D650" s="705" t="s">
        <v>1157</v>
      </c>
    </row>
    <row r="651" customFormat="false" ht="13.5" hidden="false" customHeight="false" outlineLevel="0" collapsed="false">
      <c r="C651" s="616" t="s">
        <v>9</v>
      </c>
      <c r="D651" s="705" t="s">
        <v>1158</v>
      </c>
    </row>
    <row r="652" customFormat="false" ht="13.5" hidden="false" customHeight="false" outlineLevel="0" collapsed="false">
      <c r="C652" s="616" t="s">
        <v>9</v>
      </c>
      <c r="D652" s="705" t="s">
        <v>1159</v>
      </c>
    </row>
    <row r="653" customFormat="false" ht="13.5" hidden="false" customHeight="false" outlineLevel="0" collapsed="false">
      <c r="C653" s="616" t="s">
        <v>9</v>
      </c>
      <c r="D653" s="705" t="s">
        <v>1160</v>
      </c>
    </row>
    <row r="654" customFormat="false" ht="13.5" hidden="false" customHeight="false" outlineLevel="0" collapsed="false">
      <c r="C654" s="616" t="s">
        <v>9</v>
      </c>
      <c r="D654" s="705" t="s">
        <v>1161</v>
      </c>
    </row>
    <row r="655" customFormat="false" ht="13.5" hidden="false" customHeight="false" outlineLevel="0" collapsed="false">
      <c r="C655" s="616" t="s">
        <v>9</v>
      </c>
      <c r="D655" s="705" t="s">
        <v>1162</v>
      </c>
    </row>
    <row r="656" customFormat="false" ht="13.5" hidden="false" customHeight="false" outlineLevel="0" collapsed="false">
      <c r="C656" s="616" t="s">
        <v>9</v>
      </c>
      <c r="D656" s="705" t="s">
        <v>1163</v>
      </c>
    </row>
    <row r="657" customFormat="false" ht="13.5" hidden="false" customHeight="false" outlineLevel="0" collapsed="false">
      <c r="C657" s="616" t="s">
        <v>9</v>
      </c>
      <c r="D657" s="705" t="s">
        <v>1164</v>
      </c>
    </row>
    <row r="658" customFormat="false" ht="13.5" hidden="false" customHeight="false" outlineLevel="0" collapsed="false">
      <c r="C658" s="616" t="s">
        <v>9</v>
      </c>
      <c r="D658" s="705" t="s">
        <v>1165</v>
      </c>
    </row>
    <row r="659" customFormat="false" ht="13.5" hidden="false" customHeight="false" outlineLevel="0" collapsed="false">
      <c r="C659" s="616" t="s">
        <v>9</v>
      </c>
      <c r="D659" s="705" t="s">
        <v>1166</v>
      </c>
    </row>
    <row r="660" customFormat="false" ht="13.5" hidden="false" customHeight="false" outlineLevel="0" collapsed="false">
      <c r="C660" s="616" t="s">
        <v>9</v>
      </c>
      <c r="D660" s="705" t="s">
        <v>1167</v>
      </c>
    </row>
    <row r="661" customFormat="false" ht="13.5" hidden="false" customHeight="false" outlineLevel="0" collapsed="false">
      <c r="C661" s="616" t="s">
        <v>9</v>
      </c>
      <c r="D661" s="705" t="s">
        <v>1168</v>
      </c>
    </row>
    <row r="662" customFormat="false" ht="13.5" hidden="false" customHeight="false" outlineLevel="0" collapsed="false">
      <c r="C662" s="616" t="s">
        <v>9</v>
      </c>
      <c r="D662" s="705" t="s">
        <v>1169</v>
      </c>
    </row>
    <row r="663" customFormat="false" ht="13.5" hidden="false" customHeight="false" outlineLevel="0" collapsed="false">
      <c r="C663" s="616" t="s">
        <v>9</v>
      </c>
      <c r="D663" s="705" t="s">
        <v>1170</v>
      </c>
    </row>
    <row r="664" customFormat="false" ht="13.5" hidden="false" customHeight="false" outlineLevel="0" collapsed="false">
      <c r="C664" s="616" t="s">
        <v>9</v>
      </c>
      <c r="D664" s="705" t="s">
        <v>1171</v>
      </c>
    </row>
    <row r="665" customFormat="false" ht="13.5" hidden="false" customHeight="false" outlineLevel="0" collapsed="false">
      <c r="C665" s="616" t="s">
        <v>9</v>
      </c>
      <c r="D665" s="705" t="s">
        <v>1172</v>
      </c>
    </row>
    <row r="666" customFormat="false" ht="13.5" hidden="false" customHeight="false" outlineLevel="0" collapsed="false">
      <c r="C666" s="616" t="s">
        <v>9</v>
      </c>
      <c r="D666" s="705" t="s">
        <v>1173</v>
      </c>
    </row>
    <row r="667" customFormat="false" ht="13.5" hidden="false" customHeight="false" outlineLevel="0" collapsed="false">
      <c r="C667" s="616" t="s">
        <v>9</v>
      </c>
      <c r="D667" s="705" t="s">
        <v>1174</v>
      </c>
    </row>
    <row r="668" customFormat="false" ht="13.5" hidden="false" customHeight="false" outlineLevel="0" collapsed="false">
      <c r="C668" s="616" t="s">
        <v>9</v>
      </c>
      <c r="D668" s="705" t="s">
        <v>1175</v>
      </c>
    </row>
    <row r="669" customFormat="false" ht="13.5" hidden="false" customHeight="false" outlineLevel="0" collapsed="false">
      <c r="C669" s="616" t="s">
        <v>9</v>
      </c>
      <c r="D669" s="705" t="s">
        <v>1176</v>
      </c>
    </row>
    <row r="670" customFormat="false" ht="13.5" hidden="false" customHeight="false" outlineLevel="0" collapsed="false">
      <c r="C670" s="616" t="s">
        <v>9</v>
      </c>
      <c r="D670" s="705" t="s">
        <v>1177</v>
      </c>
    </row>
    <row r="671" customFormat="false" ht="13.5" hidden="false" customHeight="false" outlineLevel="0" collapsed="false">
      <c r="C671" s="616" t="s">
        <v>9</v>
      </c>
      <c r="D671" s="705" t="s">
        <v>1178</v>
      </c>
    </row>
    <row r="672" customFormat="false" ht="13.5" hidden="false" customHeight="false" outlineLevel="0" collapsed="false">
      <c r="C672" s="616" t="s">
        <v>9</v>
      </c>
      <c r="D672" s="705" t="s">
        <v>1179</v>
      </c>
    </row>
    <row r="673" customFormat="false" ht="13.5" hidden="false" customHeight="false" outlineLevel="0" collapsed="false">
      <c r="C673" s="616" t="s">
        <v>9</v>
      </c>
      <c r="D673" s="705" t="s">
        <v>1180</v>
      </c>
    </row>
    <row r="674" customFormat="false" ht="13.5" hidden="false" customHeight="false" outlineLevel="0" collapsed="false">
      <c r="C674" s="616" t="s">
        <v>9</v>
      </c>
      <c r="D674" s="705" t="s">
        <v>1181</v>
      </c>
    </row>
    <row r="675" customFormat="false" ht="13.5" hidden="false" customHeight="false" outlineLevel="0" collapsed="false">
      <c r="C675" s="616" t="s">
        <v>9</v>
      </c>
      <c r="D675" s="705" t="s">
        <v>1182</v>
      </c>
    </row>
    <row r="676" customFormat="false" ht="13.5" hidden="false" customHeight="false" outlineLevel="0" collapsed="false">
      <c r="C676" s="616" t="s">
        <v>9</v>
      </c>
      <c r="D676" s="705" t="s">
        <v>1183</v>
      </c>
    </row>
    <row r="677" customFormat="false" ht="13.5" hidden="false" customHeight="false" outlineLevel="0" collapsed="false">
      <c r="C677" s="616" t="s">
        <v>9</v>
      </c>
      <c r="D677" s="705" t="s">
        <v>1184</v>
      </c>
    </row>
    <row r="678" customFormat="false" ht="13.5" hidden="false" customHeight="false" outlineLevel="0" collapsed="false">
      <c r="C678" s="616" t="s">
        <v>9</v>
      </c>
      <c r="D678" s="705" t="s">
        <v>1185</v>
      </c>
    </row>
    <row r="679" customFormat="false" ht="13.5" hidden="false" customHeight="false" outlineLevel="0" collapsed="false">
      <c r="C679" s="616" t="s">
        <v>9</v>
      </c>
      <c r="D679" s="705" t="s">
        <v>1186</v>
      </c>
    </row>
    <row r="680" customFormat="false" ht="13.5" hidden="false" customHeight="false" outlineLevel="0" collapsed="false">
      <c r="C680" s="616" t="s">
        <v>9</v>
      </c>
      <c r="D680" s="705" t="s">
        <v>1187</v>
      </c>
    </row>
    <row r="681" customFormat="false" ht="13.5" hidden="false" customHeight="false" outlineLevel="0" collapsed="false">
      <c r="C681" s="616" t="s">
        <v>9</v>
      </c>
      <c r="D681" s="705" t="s">
        <v>1188</v>
      </c>
    </row>
    <row r="682" customFormat="false" ht="13.5" hidden="false" customHeight="false" outlineLevel="0" collapsed="false">
      <c r="C682" s="616" t="s">
        <v>9</v>
      </c>
      <c r="D682" s="705" t="s">
        <v>1189</v>
      </c>
    </row>
    <row r="683" customFormat="false" ht="13.5" hidden="false" customHeight="false" outlineLevel="0" collapsed="false">
      <c r="C683" s="616" t="s">
        <v>9</v>
      </c>
      <c r="D683" s="705" t="s">
        <v>1190</v>
      </c>
    </row>
    <row r="684" customFormat="false" ht="13.5" hidden="false" customHeight="false" outlineLevel="0" collapsed="false">
      <c r="C684" s="616" t="s">
        <v>9</v>
      </c>
      <c r="D684" s="705" t="s">
        <v>1191</v>
      </c>
    </row>
    <row r="685" customFormat="false" ht="13.5" hidden="false" customHeight="false" outlineLevel="0" collapsed="false">
      <c r="C685" s="616" t="s">
        <v>9</v>
      </c>
      <c r="D685" s="705" t="s">
        <v>1192</v>
      </c>
    </row>
    <row r="686" customFormat="false" ht="13.5" hidden="false" customHeight="false" outlineLevel="0" collapsed="false">
      <c r="C686" s="616" t="s">
        <v>9</v>
      </c>
      <c r="D686" s="705" t="s">
        <v>1193</v>
      </c>
    </row>
    <row r="687" customFormat="false" ht="13.5" hidden="false" customHeight="false" outlineLevel="0" collapsed="false">
      <c r="C687" s="616" t="s">
        <v>9</v>
      </c>
      <c r="D687" s="705" t="s">
        <v>1194</v>
      </c>
    </row>
    <row r="688" customFormat="false" ht="13.5" hidden="false" customHeight="false" outlineLevel="0" collapsed="false">
      <c r="C688" s="616" t="s">
        <v>9</v>
      </c>
      <c r="D688" s="705" t="s">
        <v>1195</v>
      </c>
    </row>
    <row r="689" customFormat="false" ht="13.5" hidden="false" customHeight="false" outlineLevel="0" collapsed="false">
      <c r="C689" s="616" t="s">
        <v>9</v>
      </c>
      <c r="D689" s="705" t="s">
        <v>1196</v>
      </c>
    </row>
    <row r="690" customFormat="false" ht="13.5" hidden="false" customHeight="false" outlineLevel="0" collapsed="false">
      <c r="C690" s="616" t="s">
        <v>9</v>
      </c>
      <c r="D690" s="705" t="s">
        <v>1197</v>
      </c>
    </row>
    <row r="691" customFormat="false" ht="13.5" hidden="false" customHeight="false" outlineLevel="0" collapsed="false">
      <c r="C691" s="616" t="s">
        <v>9</v>
      </c>
      <c r="D691" s="705" t="s">
        <v>1198</v>
      </c>
    </row>
    <row r="692" customFormat="false" ht="13.5" hidden="false" customHeight="false" outlineLevel="0" collapsed="false">
      <c r="C692" s="616" t="s">
        <v>9</v>
      </c>
      <c r="D692" s="705" t="s">
        <v>1199</v>
      </c>
    </row>
    <row r="693" customFormat="false" ht="13.5" hidden="false" customHeight="false" outlineLevel="0" collapsed="false">
      <c r="C693" s="616" t="s">
        <v>9</v>
      </c>
      <c r="D693" s="705" t="s">
        <v>1200</v>
      </c>
    </row>
    <row r="694" customFormat="false" ht="13.5" hidden="false" customHeight="false" outlineLevel="0" collapsed="false">
      <c r="C694" s="616" t="s">
        <v>9</v>
      </c>
      <c r="D694" s="705" t="s">
        <v>1201</v>
      </c>
    </row>
    <row r="695" customFormat="false" ht="13.5" hidden="false" customHeight="false" outlineLevel="0" collapsed="false">
      <c r="C695" s="616" t="s">
        <v>9</v>
      </c>
      <c r="D695" s="705" t="s">
        <v>1202</v>
      </c>
    </row>
    <row r="696" customFormat="false" ht="13.5" hidden="false" customHeight="false" outlineLevel="0" collapsed="false">
      <c r="C696" s="616" t="s">
        <v>9</v>
      </c>
      <c r="D696" s="705" t="s">
        <v>1203</v>
      </c>
    </row>
    <row r="697" customFormat="false" ht="13.5" hidden="false" customHeight="false" outlineLevel="0" collapsed="false">
      <c r="C697" s="616" t="s">
        <v>9</v>
      </c>
      <c r="D697" s="705" t="s">
        <v>1204</v>
      </c>
    </row>
    <row r="698" customFormat="false" ht="13.5" hidden="false" customHeight="false" outlineLevel="0" collapsed="false">
      <c r="C698" s="616" t="s">
        <v>498</v>
      </c>
      <c r="D698" s="705" t="s">
        <v>1205</v>
      </c>
    </row>
    <row r="699" customFormat="false" ht="13.5" hidden="false" customHeight="false" outlineLevel="0" collapsed="false">
      <c r="C699" s="616" t="s">
        <v>498</v>
      </c>
      <c r="D699" s="705" t="s">
        <v>1206</v>
      </c>
    </row>
    <row r="700" customFormat="false" ht="13.5" hidden="false" customHeight="false" outlineLevel="0" collapsed="false">
      <c r="C700" s="616" t="s">
        <v>498</v>
      </c>
      <c r="D700" s="705" t="s">
        <v>1207</v>
      </c>
    </row>
    <row r="701" customFormat="false" ht="13.5" hidden="false" customHeight="false" outlineLevel="0" collapsed="false">
      <c r="C701" s="616" t="s">
        <v>498</v>
      </c>
      <c r="D701" s="705" t="s">
        <v>1208</v>
      </c>
    </row>
    <row r="702" customFormat="false" ht="13.5" hidden="false" customHeight="false" outlineLevel="0" collapsed="false">
      <c r="C702" s="616" t="s">
        <v>498</v>
      </c>
      <c r="D702" s="705" t="s">
        <v>1209</v>
      </c>
    </row>
    <row r="703" customFormat="false" ht="13.5" hidden="false" customHeight="false" outlineLevel="0" collapsed="false">
      <c r="C703" s="616" t="s">
        <v>498</v>
      </c>
      <c r="D703" s="705" t="s">
        <v>1210</v>
      </c>
    </row>
    <row r="704" customFormat="false" ht="13.5" hidden="false" customHeight="false" outlineLevel="0" collapsed="false">
      <c r="C704" s="616" t="s">
        <v>498</v>
      </c>
      <c r="D704" s="705" t="s">
        <v>1211</v>
      </c>
    </row>
    <row r="705" customFormat="false" ht="13.5" hidden="false" customHeight="false" outlineLevel="0" collapsed="false">
      <c r="C705" s="616" t="s">
        <v>498</v>
      </c>
      <c r="D705" s="705" t="s">
        <v>1212</v>
      </c>
    </row>
    <row r="706" customFormat="false" ht="13.5" hidden="false" customHeight="false" outlineLevel="0" collapsed="false">
      <c r="C706" s="616" t="s">
        <v>498</v>
      </c>
      <c r="D706" s="705" t="s">
        <v>1213</v>
      </c>
    </row>
    <row r="707" customFormat="false" ht="13.5" hidden="false" customHeight="false" outlineLevel="0" collapsed="false">
      <c r="C707" s="616" t="s">
        <v>498</v>
      </c>
      <c r="D707" s="705" t="s">
        <v>1214</v>
      </c>
    </row>
    <row r="708" customFormat="false" ht="13.5" hidden="false" customHeight="false" outlineLevel="0" collapsed="false">
      <c r="C708" s="616" t="s">
        <v>498</v>
      </c>
      <c r="D708" s="705" t="s">
        <v>1215</v>
      </c>
    </row>
    <row r="709" customFormat="false" ht="13.5" hidden="false" customHeight="false" outlineLevel="0" collapsed="false">
      <c r="C709" s="616" t="s">
        <v>498</v>
      </c>
      <c r="D709" s="705" t="s">
        <v>1216</v>
      </c>
    </row>
    <row r="710" customFormat="false" ht="13.5" hidden="false" customHeight="false" outlineLevel="0" collapsed="false">
      <c r="C710" s="616" t="s">
        <v>498</v>
      </c>
      <c r="D710" s="705" t="s">
        <v>1217</v>
      </c>
    </row>
    <row r="711" customFormat="false" ht="13.5" hidden="false" customHeight="false" outlineLevel="0" collapsed="false">
      <c r="C711" s="616" t="s">
        <v>498</v>
      </c>
      <c r="D711" s="705" t="s">
        <v>1218</v>
      </c>
    </row>
    <row r="712" customFormat="false" ht="13.5" hidden="false" customHeight="false" outlineLevel="0" collapsed="false">
      <c r="C712" s="616" t="s">
        <v>498</v>
      </c>
      <c r="D712" s="705" t="s">
        <v>1219</v>
      </c>
    </row>
    <row r="713" customFormat="false" ht="13.5" hidden="false" customHeight="false" outlineLevel="0" collapsed="false">
      <c r="C713" s="616" t="s">
        <v>498</v>
      </c>
      <c r="D713" s="705" t="s">
        <v>1220</v>
      </c>
    </row>
    <row r="714" customFormat="false" ht="13.5" hidden="false" customHeight="false" outlineLevel="0" collapsed="false">
      <c r="C714" s="616" t="s">
        <v>498</v>
      </c>
      <c r="D714" s="705" t="s">
        <v>1221</v>
      </c>
    </row>
    <row r="715" customFormat="false" ht="13.5" hidden="false" customHeight="false" outlineLevel="0" collapsed="false">
      <c r="C715" s="616" t="s">
        <v>498</v>
      </c>
      <c r="D715" s="705" t="s">
        <v>1222</v>
      </c>
    </row>
    <row r="716" customFormat="false" ht="13.5" hidden="false" customHeight="false" outlineLevel="0" collapsed="false">
      <c r="C716" s="616" t="s">
        <v>498</v>
      </c>
      <c r="D716" s="705" t="s">
        <v>1223</v>
      </c>
    </row>
    <row r="717" customFormat="false" ht="13.5" hidden="false" customHeight="false" outlineLevel="0" collapsed="false">
      <c r="C717" s="616" t="s">
        <v>498</v>
      </c>
      <c r="D717" s="705" t="s">
        <v>1224</v>
      </c>
    </row>
    <row r="718" customFormat="false" ht="13.5" hidden="false" customHeight="false" outlineLevel="0" collapsed="false">
      <c r="C718" s="616" t="s">
        <v>498</v>
      </c>
      <c r="D718" s="705" t="s">
        <v>1225</v>
      </c>
    </row>
    <row r="719" customFormat="false" ht="13.5" hidden="false" customHeight="false" outlineLevel="0" collapsed="false">
      <c r="C719" s="616" t="s">
        <v>498</v>
      </c>
      <c r="D719" s="705" t="s">
        <v>1226</v>
      </c>
    </row>
    <row r="720" customFormat="false" ht="13.5" hidden="false" customHeight="false" outlineLevel="0" collapsed="false">
      <c r="C720" s="616" t="s">
        <v>498</v>
      </c>
      <c r="D720" s="705" t="s">
        <v>1227</v>
      </c>
    </row>
    <row r="721" customFormat="false" ht="13.5" hidden="false" customHeight="false" outlineLevel="0" collapsed="false">
      <c r="C721" s="616" t="s">
        <v>498</v>
      </c>
      <c r="D721" s="705" t="s">
        <v>1228</v>
      </c>
    </row>
    <row r="722" customFormat="false" ht="13.5" hidden="false" customHeight="false" outlineLevel="0" collapsed="false">
      <c r="C722" s="616" t="s">
        <v>498</v>
      </c>
      <c r="D722" s="705" t="s">
        <v>1229</v>
      </c>
    </row>
    <row r="723" customFormat="false" ht="13.5" hidden="false" customHeight="false" outlineLevel="0" collapsed="false">
      <c r="C723" s="616" t="s">
        <v>498</v>
      </c>
      <c r="D723" s="705" t="s">
        <v>1230</v>
      </c>
    </row>
    <row r="724" customFormat="false" ht="13.5" hidden="false" customHeight="false" outlineLevel="0" collapsed="false">
      <c r="C724" s="616" t="s">
        <v>498</v>
      </c>
      <c r="D724" s="705" t="s">
        <v>1231</v>
      </c>
    </row>
    <row r="725" customFormat="false" ht="13.5" hidden="false" customHeight="false" outlineLevel="0" collapsed="false">
      <c r="C725" s="616" t="s">
        <v>498</v>
      </c>
      <c r="D725" s="705" t="s">
        <v>1232</v>
      </c>
    </row>
    <row r="726" customFormat="false" ht="13.5" hidden="false" customHeight="false" outlineLevel="0" collapsed="false">
      <c r="C726" s="616" t="s">
        <v>498</v>
      </c>
      <c r="D726" s="705" t="s">
        <v>1233</v>
      </c>
    </row>
    <row r="727" customFormat="false" ht="13.5" hidden="false" customHeight="false" outlineLevel="0" collapsed="false">
      <c r="C727" s="616" t="s">
        <v>498</v>
      </c>
      <c r="D727" s="705" t="s">
        <v>1234</v>
      </c>
    </row>
    <row r="728" customFormat="false" ht="13.5" hidden="false" customHeight="false" outlineLevel="0" collapsed="false">
      <c r="C728" s="616" t="s">
        <v>498</v>
      </c>
      <c r="D728" s="705" t="s">
        <v>1235</v>
      </c>
    </row>
    <row r="729" customFormat="false" ht="13.5" hidden="false" customHeight="false" outlineLevel="0" collapsed="false">
      <c r="C729" s="616" t="s">
        <v>498</v>
      </c>
      <c r="D729" s="705" t="s">
        <v>1236</v>
      </c>
    </row>
    <row r="730" customFormat="false" ht="13.5" hidden="false" customHeight="false" outlineLevel="0" collapsed="false">
      <c r="C730" s="616" t="s">
        <v>498</v>
      </c>
      <c r="D730" s="705" t="s">
        <v>1237</v>
      </c>
    </row>
    <row r="731" customFormat="false" ht="13.5" hidden="false" customHeight="false" outlineLevel="0" collapsed="false">
      <c r="C731" s="616" t="s">
        <v>500</v>
      </c>
      <c r="D731" s="705" t="s">
        <v>1238</v>
      </c>
    </row>
    <row r="732" customFormat="false" ht="13.5" hidden="false" customHeight="false" outlineLevel="0" collapsed="false">
      <c r="C732" s="616" t="s">
        <v>500</v>
      </c>
      <c r="D732" s="705" t="s">
        <v>1239</v>
      </c>
    </row>
    <row r="733" customFormat="false" ht="13.5" hidden="false" customHeight="false" outlineLevel="0" collapsed="false">
      <c r="C733" s="616" t="s">
        <v>500</v>
      </c>
      <c r="D733" s="705" t="s">
        <v>1240</v>
      </c>
    </row>
    <row r="734" customFormat="false" ht="13.5" hidden="false" customHeight="false" outlineLevel="0" collapsed="false">
      <c r="C734" s="616" t="s">
        <v>500</v>
      </c>
      <c r="D734" s="705" t="s">
        <v>1241</v>
      </c>
    </row>
    <row r="735" customFormat="false" ht="13.5" hidden="false" customHeight="false" outlineLevel="0" collapsed="false">
      <c r="C735" s="616" t="s">
        <v>500</v>
      </c>
      <c r="D735" s="705" t="s">
        <v>1242</v>
      </c>
    </row>
    <row r="736" customFormat="false" ht="13.5" hidden="false" customHeight="false" outlineLevel="0" collapsed="false">
      <c r="C736" s="616" t="s">
        <v>500</v>
      </c>
      <c r="D736" s="705" t="s">
        <v>1243</v>
      </c>
    </row>
    <row r="737" customFormat="false" ht="13.5" hidden="false" customHeight="false" outlineLevel="0" collapsed="false">
      <c r="C737" s="616" t="s">
        <v>500</v>
      </c>
      <c r="D737" s="705" t="s">
        <v>1244</v>
      </c>
    </row>
    <row r="738" customFormat="false" ht="13.5" hidden="false" customHeight="false" outlineLevel="0" collapsed="false">
      <c r="C738" s="616" t="s">
        <v>500</v>
      </c>
      <c r="D738" s="705" t="s">
        <v>1245</v>
      </c>
    </row>
    <row r="739" customFormat="false" ht="13.5" hidden="false" customHeight="false" outlineLevel="0" collapsed="false">
      <c r="C739" s="616" t="s">
        <v>500</v>
      </c>
      <c r="D739" s="705" t="s">
        <v>1246</v>
      </c>
    </row>
    <row r="740" customFormat="false" ht="13.5" hidden="false" customHeight="false" outlineLevel="0" collapsed="false">
      <c r="C740" s="616" t="s">
        <v>500</v>
      </c>
      <c r="D740" s="705" t="s">
        <v>1247</v>
      </c>
    </row>
    <row r="741" customFormat="false" ht="13.5" hidden="false" customHeight="false" outlineLevel="0" collapsed="false">
      <c r="C741" s="616" t="s">
        <v>500</v>
      </c>
      <c r="D741" s="705" t="s">
        <v>1248</v>
      </c>
    </row>
    <row r="742" customFormat="false" ht="13.5" hidden="false" customHeight="false" outlineLevel="0" collapsed="false">
      <c r="C742" s="616" t="s">
        <v>500</v>
      </c>
      <c r="D742" s="705" t="s">
        <v>1249</v>
      </c>
    </row>
    <row r="743" customFormat="false" ht="13.5" hidden="false" customHeight="false" outlineLevel="0" collapsed="false">
      <c r="C743" s="616" t="s">
        <v>500</v>
      </c>
      <c r="D743" s="705" t="s">
        <v>1250</v>
      </c>
    </row>
    <row r="744" customFormat="false" ht="13.5" hidden="false" customHeight="false" outlineLevel="0" collapsed="false">
      <c r="C744" s="616" t="s">
        <v>500</v>
      </c>
      <c r="D744" s="705" t="s">
        <v>1251</v>
      </c>
    </row>
    <row r="745" customFormat="false" ht="13.5" hidden="false" customHeight="false" outlineLevel="0" collapsed="false">
      <c r="C745" s="616" t="s">
        <v>500</v>
      </c>
      <c r="D745" s="705" t="s">
        <v>1252</v>
      </c>
    </row>
    <row r="746" customFormat="false" ht="13.5" hidden="false" customHeight="false" outlineLevel="0" collapsed="false">
      <c r="C746" s="616" t="s">
        <v>500</v>
      </c>
      <c r="D746" s="705" t="s">
        <v>1253</v>
      </c>
    </row>
    <row r="747" customFormat="false" ht="13.5" hidden="false" customHeight="false" outlineLevel="0" collapsed="false">
      <c r="C747" s="616" t="s">
        <v>500</v>
      </c>
      <c r="D747" s="705" t="s">
        <v>1254</v>
      </c>
    </row>
    <row r="748" customFormat="false" ht="13.5" hidden="false" customHeight="false" outlineLevel="0" collapsed="false">
      <c r="C748" s="616" t="s">
        <v>500</v>
      </c>
      <c r="D748" s="705" t="s">
        <v>1255</v>
      </c>
    </row>
    <row r="749" customFormat="false" ht="13.5" hidden="false" customHeight="false" outlineLevel="0" collapsed="false">
      <c r="C749" s="616" t="s">
        <v>500</v>
      </c>
      <c r="D749" s="705" t="s">
        <v>1256</v>
      </c>
    </row>
    <row r="750" customFormat="false" ht="13.5" hidden="false" customHeight="false" outlineLevel="0" collapsed="false">
      <c r="C750" s="616" t="s">
        <v>500</v>
      </c>
      <c r="D750" s="705" t="s">
        <v>1257</v>
      </c>
    </row>
    <row r="751" customFormat="false" ht="13.5" hidden="false" customHeight="false" outlineLevel="0" collapsed="false">
      <c r="C751" s="616" t="s">
        <v>500</v>
      </c>
      <c r="D751" s="705" t="s">
        <v>1258</v>
      </c>
    </row>
    <row r="752" customFormat="false" ht="13.5" hidden="false" customHeight="false" outlineLevel="0" collapsed="false">
      <c r="C752" s="616" t="s">
        <v>500</v>
      </c>
      <c r="D752" s="705" t="s">
        <v>1259</v>
      </c>
    </row>
    <row r="753" customFormat="false" ht="13.5" hidden="false" customHeight="false" outlineLevel="0" collapsed="false">
      <c r="C753" s="616" t="s">
        <v>500</v>
      </c>
      <c r="D753" s="705" t="s">
        <v>1260</v>
      </c>
    </row>
    <row r="754" customFormat="false" ht="13.5" hidden="false" customHeight="false" outlineLevel="0" collapsed="false">
      <c r="C754" s="616" t="s">
        <v>500</v>
      </c>
      <c r="D754" s="705" t="s">
        <v>1261</v>
      </c>
    </row>
    <row r="755" customFormat="false" ht="13.5" hidden="false" customHeight="false" outlineLevel="0" collapsed="false">
      <c r="C755" s="616" t="s">
        <v>500</v>
      </c>
      <c r="D755" s="705" t="s">
        <v>1262</v>
      </c>
    </row>
    <row r="756" customFormat="false" ht="13.5" hidden="false" customHeight="false" outlineLevel="0" collapsed="false">
      <c r="C756" s="616" t="s">
        <v>500</v>
      </c>
      <c r="D756" s="705" t="s">
        <v>1263</v>
      </c>
    </row>
    <row r="757" customFormat="false" ht="13.5" hidden="false" customHeight="false" outlineLevel="0" collapsed="false">
      <c r="C757" s="616" t="s">
        <v>500</v>
      </c>
      <c r="D757" s="705" t="s">
        <v>1264</v>
      </c>
    </row>
    <row r="758" customFormat="false" ht="13.5" hidden="false" customHeight="false" outlineLevel="0" collapsed="false">
      <c r="C758" s="616" t="s">
        <v>500</v>
      </c>
      <c r="D758" s="705" t="s">
        <v>1265</v>
      </c>
    </row>
    <row r="759" customFormat="false" ht="13.5" hidden="false" customHeight="false" outlineLevel="0" collapsed="false">
      <c r="C759" s="616" t="s">
        <v>500</v>
      </c>
      <c r="D759" s="705" t="s">
        <v>1266</v>
      </c>
    </row>
    <row r="760" customFormat="false" ht="13.5" hidden="false" customHeight="false" outlineLevel="0" collapsed="false">
      <c r="C760" s="616" t="s">
        <v>500</v>
      </c>
      <c r="D760" s="705" t="s">
        <v>1267</v>
      </c>
    </row>
    <row r="761" customFormat="false" ht="13.5" hidden="false" customHeight="false" outlineLevel="0" collapsed="false">
      <c r="C761" s="616" t="s">
        <v>502</v>
      </c>
      <c r="D761" s="705" t="s">
        <v>1268</v>
      </c>
    </row>
    <row r="762" customFormat="false" ht="13.5" hidden="false" customHeight="false" outlineLevel="0" collapsed="false">
      <c r="C762" s="616" t="s">
        <v>502</v>
      </c>
      <c r="D762" s="705" t="s">
        <v>1269</v>
      </c>
    </row>
    <row r="763" customFormat="false" ht="13.5" hidden="false" customHeight="false" outlineLevel="0" collapsed="false">
      <c r="C763" s="616" t="s">
        <v>502</v>
      </c>
      <c r="D763" s="705" t="s">
        <v>1270</v>
      </c>
    </row>
    <row r="764" customFormat="false" ht="13.5" hidden="false" customHeight="false" outlineLevel="0" collapsed="false">
      <c r="C764" s="616" t="s">
        <v>502</v>
      </c>
      <c r="D764" s="705" t="s">
        <v>1271</v>
      </c>
    </row>
    <row r="765" customFormat="false" ht="13.5" hidden="false" customHeight="false" outlineLevel="0" collapsed="false">
      <c r="C765" s="616" t="s">
        <v>502</v>
      </c>
      <c r="D765" s="705" t="s">
        <v>1272</v>
      </c>
    </row>
    <row r="766" customFormat="false" ht="13.5" hidden="false" customHeight="false" outlineLevel="0" collapsed="false">
      <c r="C766" s="616" t="s">
        <v>502</v>
      </c>
      <c r="D766" s="705" t="s">
        <v>1273</v>
      </c>
    </row>
    <row r="767" customFormat="false" ht="13.5" hidden="false" customHeight="false" outlineLevel="0" collapsed="false">
      <c r="C767" s="616" t="s">
        <v>502</v>
      </c>
      <c r="D767" s="705" t="s">
        <v>1274</v>
      </c>
    </row>
    <row r="768" customFormat="false" ht="13.5" hidden="false" customHeight="false" outlineLevel="0" collapsed="false">
      <c r="C768" s="616" t="s">
        <v>502</v>
      </c>
      <c r="D768" s="705" t="s">
        <v>1275</v>
      </c>
    </row>
    <row r="769" customFormat="false" ht="13.5" hidden="false" customHeight="false" outlineLevel="0" collapsed="false">
      <c r="C769" s="616" t="s">
        <v>502</v>
      </c>
      <c r="D769" s="705" t="s">
        <v>1276</v>
      </c>
    </row>
    <row r="770" customFormat="false" ht="13.5" hidden="false" customHeight="false" outlineLevel="0" collapsed="false">
      <c r="C770" s="616" t="s">
        <v>502</v>
      </c>
      <c r="D770" s="705" t="s">
        <v>1277</v>
      </c>
    </row>
    <row r="771" customFormat="false" ht="13.5" hidden="false" customHeight="false" outlineLevel="0" collapsed="false">
      <c r="C771" s="616" t="s">
        <v>502</v>
      </c>
      <c r="D771" s="705" t="s">
        <v>1278</v>
      </c>
    </row>
    <row r="772" customFormat="false" ht="13.5" hidden="false" customHeight="false" outlineLevel="0" collapsed="false">
      <c r="C772" s="616" t="s">
        <v>502</v>
      </c>
      <c r="D772" s="705" t="s">
        <v>1279</v>
      </c>
    </row>
    <row r="773" customFormat="false" ht="13.5" hidden="false" customHeight="false" outlineLevel="0" collapsed="false">
      <c r="C773" s="616" t="s">
        <v>502</v>
      </c>
      <c r="D773" s="705" t="s">
        <v>1280</v>
      </c>
    </row>
    <row r="774" customFormat="false" ht="13.5" hidden="false" customHeight="false" outlineLevel="0" collapsed="false">
      <c r="C774" s="616" t="s">
        <v>502</v>
      </c>
      <c r="D774" s="705" t="s">
        <v>1281</v>
      </c>
    </row>
    <row r="775" customFormat="false" ht="13.5" hidden="false" customHeight="false" outlineLevel="0" collapsed="false">
      <c r="C775" s="616" t="s">
        <v>502</v>
      </c>
      <c r="D775" s="705" t="s">
        <v>853</v>
      </c>
    </row>
    <row r="776" customFormat="false" ht="13.5" hidden="false" customHeight="false" outlineLevel="0" collapsed="false">
      <c r="C776" s="616" t="s">
        <v>504</v>
      </c>
      <c r="D776" s="705" t="s">
        <v>1282</v>
      </c>
    </row>
    <row r="777" customFormat="false" ht="13.5" hidden="false" customHeight="false" outlineLevel="0" collapsed="false">
      <c r="C777" s="616" t="s">
        <v>504</v>
      </c>
      <c r="D777" s="705" t="s">
        <v>1283</v>
      </c>
    </row>
    <row r="778" customFormat="false" ht="13.5" hidden="false" customHeight="false" outlineLevel="0" collapsed="false">
      <c r="C778" s="616" t="s">
        <v>504</v>
      </c>
      <c r="D778" s="705" t="s">
        <v>1284</v>
      </c>
    </row>
    <row r="779" customFormat="false" ht="13.5" hidden="false" customHeight="false" outlineLevel="0" collapsed="false">
      <c r="C779" s="616" t="s">
        <v>504</v>
      </c>
      <c r="D779" s="705" t="s">
        <v>1285</v>
      </c>
    </row>
    <row r="780" customFormat="false" ht="13.5" hidden="false" customHeight="false" outlineLevel="0" collapsed="false">
      <c r="C780" s="616" t="s">
        <v>504</v>
      </c>
      <c r="D780" s="705" t="s">
        <v>1286</v>
      </c>
    </row>
    <row r="781" customFormat="false" ht="13.5" hidden="false" customHeight="false" outlineLevel="0" collapsed="false">
      <c r="C781" s="616" t="s">
        <v>504</v>
      </c>
      <c r="D781" s="705" t="s">
        <v>1287</v>
      </c>
    </row>
    <row r="782" customFormat="false" ht="13.5" hidden="false" customHeight="false" outlineLevel="0" collapsed="false">
      <c r="C782" s="616" t="s">
        <v>504</v>
      </c>
      <c r="D782" s="705" t="s">
        <v>1288</v>
      </c>
    </row>
    <row r="783" customFormat="false" ht="13.5" hidden="false" customHeight="false" outlineLevel="0" collapsed="false">
      <c r="C783" s="616" t="s">
        <v>504</v>
      </c>
      <c r="D783" s="705" t="s">
        <v>1289</v>
      </c>
    </row>
    <row r="784" customFormat="false" ht="13.5" hidden="false" customHeight="false" outlineLevel="0" collapsed="false">
      <c r="C784" s="616" t="s">
        <v>504</v>
      </c>
      <c r="D784" s="705" t="s">
        <v>1290</v>
      </c>
    </row>
    <row r="785" customFormat="false" ht="13.5" hidden="false" customHeight="false" outlineLevel="0" collapsed="false">
      <c r="C785" s="616" t="s">
        <v>504</v>
      </c>
      <c r="D785" s="705" t="s">
        <v>1291</v>
      </c>
    </row>
    <row r="786" customFormat="false" ht="13.5" hidden="false" customHeight="false" outlineLevel="0" collapsed="false">
      <c r="C786" s="616" t="s">
        <v>504</v>
      </c>
      <c r="D786" s="705" t="s">
        <v>1292</v>
      </c>
    </row>
    <row r="787" customFormat="false" ht="13.5" hidden="false" customHeight="false" outlineLevel="0" collapsed="false">
      <c r="C787" s="616" t="s">
        <v>504</v>
      </c>
      <c r="D787" s="705" t="s">
        <v>1293</v>
      </c>
    </row>
    <row r="788" customFormat="false" ht="13.5" hidden="false" customHeight="false" outlineLevel="0" collapsed="false">
      <c r="C788" s="616" t="s">
        <v>504</v>
      </c>
      <c r="D788" s="705" t="s">
        <v>1294</v>
      </c>
    </row>
    <row r="789" customFormat="false" ht="13.5" hidden="false" customHeight="false" outlineLevel="0" collapsed="false">
      <c r="C789" s="616" t="s">
        <v>504</v>
      </c>
      <c r="D789" s="705" t="s">
        <v>1295</v>
      </c>
    </row>
    <row r="790" customFormat="false" ht="13.5" hidden="false" customHeight="false" outlineLevel="0" collapsed="false">
      <c r="C790" s="616" t="s">
        <v>504</v>
      </c>
      <c r="D790" s="705" t="s">
        <v>1296</v>
      </c>
    </row>
    <row r="791" customFormat="false" ht="13.5" hidden="false" customHeight="false" outlineLevel="0" collapsed="false">
      <c r="C791" s="616" t="s">
        <v>504</v>
      </c>
      <c r="D791" s="705" t="s">
        <v>1297</v>
      </c>
    </row>
    <row r="792" customFormat="false" ht="13.5" hidden="false" customHeight="false" outlineLevel="0" collapsed="false">
      <c r="C792" s="616" t="s">
        <v>504</v>
      </c>
      <c r="D792" s="705" t="s">
        <v>1298</v>
      </c>
    </row>
    <row r="793" customFormat="false" ht="13.5" hidden="false" customHeight="false" outlineLevel="0" collapsed="false">
      <c r="C793" s="616" t="s">
        <v>504</v>
      </c>
      <c r="D793" s="705" t="s">
        <v>1299</v>
      </c>
    </row>
    <row r="794" customFormat="false" ht="13.5" hidden="false" customHeight="false" outlineLevel="0" collapsed="false">
      <c r="C794" s="616" t="s">
        <v>504</v>
      </c>
      <c r="D794" s="705" t="s">
        <v>1300</v>
      </c>
    </row>
    <row r="795" customFormat="false" ht="13.5" hidden="false" customHeight="false" outlineLevel="0" collapsed="false">
      <c r="C795" s="616" t="s">
        <v>506</v>
      </c>
      <c r="D795" s="705" t="s">
        <v>1301</v>
      </c>
    </row>
    <row r="796" customFormat="false" ht="13.5" hidden="false" customHeight="false" outlineLevel="0" collapsed="false">
      <c r="C796" s="616" t="s">
        <v>506</v>
      </c>
      <c r="D796" s="705" t="s">
        <v>1302</v>
      </c>
    </row>
    <row r="797" customFormat="false" ht="13.5" hidden="false" customHeight="false" outlineLevel="0" collapsed="false">
      <c r="C797" s="616" t="s">
        <v>506</v>
      </c>
      <c r="D797" s="705" t="s">
        <v>1303</v>
      </c>
    </row>
    <row r="798" customFormat="false" ht="13.5" hidden="false" customHeight="false" outlineLevel="0" collapsed="false">
      <c r="C798" s="616" t="s">
        <v>506</v>
      </c>
      <c r="D798" s="705" t="s">
        <v>1304</v>
      </c>
    </row>
    <row r="799" customFormat="false" ht="13.5" hidden="false" customHeight="false" outlineLevel="0" collapsed="false">
      <c r="C799" s="616" t="s">
        <v>506</v>
      </c>
      <c r="D799" s="705" t="s">
        <v>1305</v>
      </c>
    </row>
    <row r="800" customFormat="false" ht="13.5" hidden="false" customHeight="false" outlineLevel="0" collapsed="false">
      <c r="C800" s="616" t="s">
        <v>506</v>
      </c>
      <c r="D800" s="705" t="s">
        <v>1306</v>
      </c>
    </row>
    <row r="801" customFormat="false" ht="13.5" hidden="false" customHeight="false" outlineLevel="0" collapsed="false">
      <c r="C801" s="616" t="s">
        <v>506</v>
      </c>
      <c r="D801" s="705" t="s">
        <v>1307</v>
      </c>
    </row>
    <row r="802" customFormat="false" ht="13.5" hidden="false" customHeight="false" outlineLevel="0" collapsed="false">
      <c r="C802" s="616" t="s">
        <v>506</v>
      </c>
      <c r="D802" s="705" t="s">
        <v>1308</v>
      </c>
    </row>
    <row r="803" customFormat="false" ht="13.5" hidden="false" customHeight="false" outlineLevel="0" collapsed="false">
      <c r="C803" s="616" t="s">
        <v>506</v>
      </c>
      <c r="D803" s="705" t="s">
        <v>1309</v>
      </c>
    </row>
    <row r="804" customFormat="false" ht="13.5" hidden="false" customHeight="false" outlineLevel="0" collapsed="false">
      <c r="C804" s="616" t="s">
        <v>506</v>
      </c>
      <c r="D804" s="705" t="s">
        <v>1310</v>
      </c>
    </row>
    <row r="805" customFormat="false" ht="13.5" hidden="false" customHeight="false" outlineLevel="0" collapsed="false">
      <c r="C805" s="616" t="s">
        <v>506</v>
      </c>
      <c r="D805" s="705" t="s">
        <v>681</v>
      </c>
    </row>
    <row r="806" customFormat="false" ht="13.5" hidden="false" customHeight="false" outlineLevel="0" collapsed="false">
      <c r="C806" s="616" t="s">
        <v>506</v>
      </c>
      <c r="D806" s="705" t="s">
        <v>1311</v>
      </c>
    </row>
    <row r="807" customFormat="false" ht="13.5" hidden="false" customHeight="false" outlineLevel="0" collapsed="false">
      <c r="C807" s="616" t="s">
        <v>506</v>
      </c>
      <c r="D807" s="705" t="s">
        <v>1312</v>
      </c>
    </row>
    <row r="808" customFormat="false" ht="13.5" hidden="false" customHeight="false" outlineLevel="0" collapsed="false">
      <c r="C808" s="616" t="s">
        <v>506</v>
      </c>
      <c r="D808" s="705" t="s">
        <v>1313</v>
      </c>
    </row>
    <row r="809" customFormat="false" ht="13.5" hidden="false" customHeight="false" outlineLevel="0" collapsed="false">
      <c r="C809" s="616" t="s">
        <v>506</v>
      </c>
      <c r="D809" s="705" t="s">
        <v>1314</v>
      </c>
    </row>
    <row r="810" customFormat="false" ht="13.5" hidden="false" customHeight="false" outlineLevel="0" collapsed="false">
      <c r="C810" s="616" t="s">
        <v>506</v>
      </c>
      <c r="D810" s="705" t="s">
        <v>1315</v>
      </c>
    </row>
    <row r="811" customFormat="false" ht="13.5" hidden="false" customHeight="false" outlineLevel="0" collapsed="false">
      <c r="C811" s="616" t="s">
        <v>506</v>
      </c>
      <c r="D811" s="705" t="s">
        <v>1316</v>
      </c>
    </row>
    <row r="812" customFormat="false" ht="13.5" hidden="false" customHeight="false" outlineLevel="0" collapsed="false">
      <c r="C812" s="616" t="s">
        <v>508</v>
      </c>
      <c r="D812" s="705" t="s">
        <v>1317</v>
      </c>
    </row>
    <row r="813" customFormat="false" ht="13.5" hidden="false" customHeight="false" outlineLevel="0" collapsed="false">
      <c r="C813" s="616" t="s">
        <v>508</v>
      </c>
      <c r="D813" s="705" t="s">
        <v>1318</v>
      </c>
    </row>
    <row r="814" customFormat="false" ht="13.5" hidden="false" customHeight="false" outlineLevel="0" collapsed="false">
      <c r="C814" s="616" t="s">
        <v>508</v>
      </c>
      <c r="D814" s="705" t="s">
        <v>1319</v>
      </c>
    </row>
    <row r="815" customFormat="false" ht="13.5" hidden="false" customHeight="false" outlineLevel="0" collapsed="false">
      <c r="C815" s="616" t="s">
        <v>508</v>
      </c>
      <c r="D815" s="705" t="s">
        <v>1320</v>
      </c>
    </row>
    <row r="816" customFormat="false" ht="13.5" hidden="false" customHeight="false" outlineLevel="0" collapsed="false">
      <c r="C816" s="616" t="s">
        <v>508</v>
      </c>
      <c r="D816" s="705" t="s">
        <v>1321</v>
      </c>
    </row>
    <row r="817" customFormat="false" ht="13.5" hidden="false" customHeight="false" outlineLevel="0" collapsed="false">
      <c r="C817" s="616" t="s">
        <v>508</v>
      </c>
      <c r="D817" s="705" t="s">
        <v>1322</v>
      </c>
    </row>
    <row r="818" customFormat="false" ht="13.5" hidden="false" customHeight="false" outlineLevel="0" collapsed="false">
      <c r="C818" s="616" t="s">
        <v>508</v>
      </c>
      <c r="D818" s="705" t="s">
        <v>1323</v>
      </c>
    </row>
    <row r="819" customFormat="false" ht="13.5" hidden="false" customHeight="false" outlineLevel="0" collapsed="false">
      <c r="C819" s="616" t="s">
        <v>508</v>
      </c>
      <c r="D819" s="705" t="s">
        <v>1324</v>
      </c>
    </row>
    <row r="820" customFormat="false" ht="13.5" hidden="false" customHeight="false" outlineLevel="0" collapsed="false">
      <c r="C820" s="616" t="s">
        <v>508</v>
      </c>
      <c r="D820" s="705" t="s">
        <v>1325</v>
      </c>
    </row>
    <row r="821" customFormat="false" ht="13.5" hidden="false" customHeight="false" outlineLevel="0" collapsed="false">
      <c r="C821" s="616" t="s">
        <v>508</v>
      </c>
      <c r="D821" s="705" t="s">
        <v>1326</v>
      </c>
    </row>
    <row r="822" customFormat="false" ht="13.5" hidden="false" customHeight="false" outlineLevel="0" collapsed="false">
      <c r="C822" s="616" t="s">
        <v>508</v>
      </c>
      <c r="D822" s="705" t="s">
        <v>1327</v>
      </c>
    </row>
    <row r="823" customFormat="false" ht="13.5" hidden="false" customHeight="false" outlineLevel="0" collapsed="false">
      <c r="C823" s="616" t="s">
        <v>508</v>
      </c>
      <c r="D823" s="705" t="s">
        <v>1328</v>
      </c>
    </row>
    <row r="824" customFormat="false" ht="13.5" hidden="false" customHeight="false" outlineLevel="0" collapsed="false">
      <c r="C824" s="616" t="s">
        <v>508</v>
      </c>
      <c r="D824" s="705" t="s">
        <v>1329</v>
      </c>
    </row>
    <row r="825" customFormat="false" ht="13.5" hidden="false" customHeight="false" outlineLevel="0" collapsed="false">
      <c r="C825" s="616" t="s">
        <v>508</v>
      </c>
      <c r="D825" s="705" t="s">
        <v>1330</v>
      </c>
    </row>
    <row r="826" customFormat="false" ht="13.5" hidden="false" customHeight="false" outlineLevel="0" collapsed="false">
      <c r="C826" s="616" t="s">
        <v>508</v>
      </c>
      <c r="D826" s="705" t="s">
        <v>1331</v>
      </c>
    </row>
    <row r="827" customFormat="false" ht="13.5" hidden="false" customHeight="false" outlineLevel="0" collapsed="false">
      <c r="C827" s="616" t="s">
        <v>508</v>
      </c>
      <c r="D827" s="705" t="s">
        <v>1332</v>
      </c>
    </row>
    <row r="828" customFormat="false" ht="13.5" hidden="false" customHeight="false" outlineLevel="0" collapsed="false">
      <c r="C828" s="616" t="s">
        <v>508</v>
      </c>
      <c r="D828" s="705" t="s">
        <v>740</v>
      </c>
    </row>
    <row r="829" customFormat="false" ht="13.5" hidden="false" customHeight="false" outlineLevel="0" collapsed="false">
      <c r="C829" s="616" t="s">
        <v>508</v>
      </c>
      <c r="D829" s="705" t="s">
        <v>1333</v>
      </c>
    </row>
    <row r="830" customFormat="false" ht="13.5" hidden="false" customHeight="false" outlineLevel="0" collapsed="false">
      <c r="C830" s="616" t="s">
        <v>508</v>
      </c>
      <c r="D830" s="705" t="s">
        <v>1334</v>
      </c>
    </row>
    <row r="831" customFormat="false" ht="13.5" hidden="false" customHeight="false" outlineLevel="0" collapsed="false">
      <c r="C831" s="616" t="s">
        <v>508</v>
      </c>
      <c r="D831" s="705" t="s">
        <v>1335</v>
      </c>
    </row>
    <row r="832" customFormat="false" ht="13.5" hidden="false" customHeight="false" outlineLevel="0" collapsed="false">
      <c r="C832" s="616" t="s">
        <v>508</v>
      </c>
      <c r="D832" s="705" t="s">
        <v>1336</v>
      </c>
    </row>
    <row r="833" customFormat="false" ht="13.5" hidden="false" customHeight="false" outlineLevel="0" collapsed="false">
      <c r="C833" s="616" t="s">
        <v>508</v>
      </c>
      <c r="D833" s="705" t="s">
        <v>1337</v>
      </c>
    </row>
    <row r="834" customFormat="false" ht="13.5" hidden="false" customHeight="false" outlineLevel="0" collapsed="false">
      <c r="C834" s="616" t="s">
        <v>508</v>
      </c>
      <c r="D834" s="705" t="s">
        <v>1338</v>
      </c>
    </row>
    <row r="835" customFormat="false" ht="13.5" hidden="false" customHeight="false" outlineLevel="0" collapsed="false">
      <c r="C835" s="616" t="s">
        <v>508</v>
      </c>
      <c r="D835" s="705" t="s">
        <v>1339</v>
      </c>
    </row>
    <row r="836" customFormat="false" ht="13.5" hidden="false" customHeight="false" outlineLevel="0" collapsed="false">
      <c r="C836" s="616" t="s">
        <v>508</v>
      </c>
      <c r="D836" s="705" t="s">
        <v>1340</v>
      </c>
    </row>
    <row r="837" customFormat="false" ht="13.5" hidden="false" customHeight="false" outlineLevel="0" collapsed="false">
      <c r="C837" s="616" t="s">
        <v>508</v>
      </c>
      <c r="D837" s="705" t="s">
        <v>1341</v>
      </c>
    </row>
    <row r="838" customFormat="false" ht="13.5" hidden="false" customHeight="false" outlineLevel="0" collapsed="false">
      <c r="C838" s="616" t="s">
        <v>508</v>
      </c>
      <c r="D838" s="705" t="s">
        <v>1342</v>
      </c>
    </row>
    <row r="839" customFormat="false" ht="13.5" hidden="false" customHeight="false" outlineLevel="0" collapsed="false">
      <c r="C839" s="616" t="s">
        <v>510</v>
      </c>
      <c r="D839" s="705" t="s">
        <v>1343</v>
      </c>
    </row>
    <row r="840" customFormat="false" ht="13.5" hidden="false" customHeight="false" outlineLevel="0" collapsed="false">
      <c r="C840" s="616" t="s">
        <v>510</v>
      </c>
      <c r="D840" s="705" t="s">
        <v>1344</v>
      </c>
    </row>
    <row r="841" customFormat="false" ht="13.5" hidden="false" customHeight="false" outlineLevel="0" collapsed="false">
      <c r="C841" s="616" t="s">
        <v>510</v>
      </c>
      <c r="D841" s="705" t="s">
        <v>1345</v>
      </c>
    </row>
    <row r="842" customFormat="false" ht="13.5" hidden="false" customHeight="false" outlineLevel="0" collapsed="false">
      <c r="C842" s="616" t="s">
        <v>510</v>
      </c>
      <c r="D842" s="705" t="s">
        <v>1346</v>
      </c>
    </row>
    <row r="843" customFormat="false" ht="13.5" hidden="false" customHeight="false" outlineLevel="0" collapsed="false">
      <c r="C843" s="616" t="s">
        <v>510</v>
      </c>
      <c r="D843" s="705" t="s">
        <v>1347</v>
      </c>
    </row>
    <row r="844" customFormat="false" ht="13.5" hidden="false" customHeight="false" outlineLevel="0" collapsed="false">
      <c r="C844" s="616" t="s">
        <v>510</v>
      </c>
      <c r="D844" s="705" t="s">
        <v>1348</v>
      </c>
    </row>
    <row r="845" customFormat="false" ht="13.5" hidden="false" customHeight="false" outlineLevel="0" collapsed="false">
      <c r="C845" s="616" t="s">
        <v>510</v>
      </c>
      <c r="D845" s="705" t="s">
        <v>1349</v>
      </c>
    </row>
    <row r="846" customFormat="false" ht="13.5" hidden="false" customHeight="false" outlineLevel="0" collapsed="false">
      <c r="C846" s="616" t="s">
        <v>510</v>
      </c>
      <c r="D846" s="705" t="s">
        <v>1350</v>
      </c>
    </row>
    <row r="847" customFormat="false" ht="13.5" hidden="false" customHeight="false" outlineLevel="0" collapsed="false">
      <c r="C847" s="616" t="s">
        <v>510</v>
      </c>
      <c r="D847" s="705" t="s">
        <v>1351</v>
      </c>
    </row>
    <row r="848" customFormat="false" ht="13.5" hidden="false" customHeight="false" outlineLevel="0" collapsed="false">
      <c r="C848" s="616" t="s">
        <v>510</v>
      </c>
      <c r="D848" s="705" t="s">
        <v>1352</v>
      </c>
    </row>
    <row r="849" customFormat="false" ht="13.5" hidden="false" customHeight="false" outlineLevel="0" collapsed="false">
      <c r="C849" s="616" t="s">
        <v>510</v>
      </c>
      <c r="D849" s="705" t="s">
        <v>1353</v>
      </c>
    </row>
    <row r="850" customFormat="false" ht="13.5" hidden="false" customHeight="false" outlineLevel="0" collapsed="false">
      <c r="C850" s="616" t="s">
        <v>510</v>
      </c>
      <c r="D850" s="705" t="s">
        <v>1354</v>
      </c>
    </row>
    <row r="851" customFormat="false" ht="13.5" hidden="false" customHeight="false" outlineLevel="0" collapsed="false">
      <c r="C851" s="616" t="s">
        <v>510</v>
      </c>
      <c r="D851" s="705" t="s">
        <v>1355</v>
      </c>
    </row>
    <row r="852" customFormat="false" ht="13.5" hidden="false" customHeight="false" outlineLevel="0" collapsed="false">
      <c r="C852" s="616" t="s">
        <v>510</v>
      </c>
      <c r="D852" s="705" t="s">
        <v>1356</v>
      </c>
    </row>
    <row r="853" customFormat="false" ht="13.5" hidden="false" customHeight="false" outlineLevel="0" collapsed="false">
      <c r="C853" s="616" t="s">
        <v>510</v>
      </c>
      <c r="D853" s="705" t="s">
        <v>1357</v>
      </c>
    </row>
    <row r="854" customFormat="false" ht="13.5" hidden="false" customHeight="false" outlineLevel="0" collapsed="false">
      <c r="C854" s="616" t="s">
        <v>510</v>
      </c>
      <c r="D854" s="705" t="s">
        <v>1358</v>
      </c>
    </row>
    <row r="855" customFormat="false" ht="13.5" hidden="false" customHeight="false" outlineLevel="0" collapsed="false">
      <c r="C855" s="616" t="s">
        <v>510</v>
      </c>
      <c r="D855" s="705" t="s">
        <v>1359</v>
      </c>
    </row>
    <row r="856" customFormat="false" ht="13.5" hidden="false" customHeight="false" outlineLevel="0" collapsed="false">
      <c r="C856" s="616" t="s">
        <v>510</v>
      </c>
      <c r="D856" s="705" t="s">
        <v>1360</v>
      </c>
    </row>
    <row r="857" customFormat="false" ht="13.5" hidden="false" customHeight="false" outlineLevel="0" collapsed="false">
      <c r="C857" s="616" t="s">
        <v>510</v>
      </c>
      <c r="D857" s="705" t="s">
        <v>1361</v>
      </c>
    </row>
    <row r="858" customFormat="false" ht="13.5" hidden="false" customHeight="false" outlineLevel="0" collapsed="false">
      <c r="C858" s="616" t="s">
        <v>510</v>
      </c>
      <c r="D858" s="705" t="s">
        <v>1362</v>
      </c>
    </row>
    <row r="859" customFormat="false" ht="13.5" hidden="false" customHeight="false" outlineLevel="0" collapsed="false">
      <c r="C859" s="616" t="s">
        <v>510</v>
      </c>
      <c r="D859" s="705" t="s">
        <v>1363</v>
      </c>
    </row>
    <row r="860" customFormat="false" ht="13.5" hidden="false" customHeight="false" outlineLevel="0" collapsed="false">
      <c r="C860" s="616" t="s">
        <v>510</v>
      </c>
      <c r="D860" s="705" t="s">
        <v>1014</v>
      </c>
    </row>
    <row r="861" customFormat="false" ht="13.5" hidden="false" customHeight="false" outlineLevel="0" collapsed="false">
      <c r="C861" s="616" t="s">
        <v>510</v>
      </c>
      <c r="D861" s="705" t="s">
        <v>1364</v>
      </c>
    </row>
    <row r="862" customFormat="false" ht="13.5" hidden="false" customHeight="false" outlineLevel="0" collapsed="false">
      <c r="C862" s="616" t="s">
        <v>510</v>
      </c>
      <c r="D862" s="705" t="s">
        <v>1365</v>
      </c>
    </row>
    <row r="863" customFormat="false" ht="13.5" hidden="false" customHeight="false" outlineLevel="0" collapsed="false">
      <c r="C863" s="616" t="s">
        <v>510</v>
      </c>
      <c r="D863" s="705" t="s">
        <v>1366</v>
      </c>
    </row>
    <row r="864" customFormat="false" ht="13.5" hidden="false" customHeight="false" outlineLevel="0" collapsed="false">
      <c r="C864" s="616" t="s">
        <v>510</v>
      </c>
      <c r="D864" s="705" t="s">
        <v>1367</v>
      </c>
    </row>
    <row r="865" customFormat="false" ht="13.5" hidden="false" customHeight="false" outlineLevel="0" collapsed="false">
      <c r="C865" s="616" t="s">
        <v>510</v>
      </c>
      <c r="D865" s="705" t="s">
        <v>1368</v>
      </c>
    </row>
    <row r="866" customFormat="false" ht="13.5" hidden="false" customHeight="false" outlineLevel="0" collapsed="false">
      <c r="C866" s="616" t="s">
        <v>510</v>
      </c>
      <c r="D866" s="705" t="s">
        <v>1369</v>
      </c>
    </row>
    <row r="867" customFormat="false" ht="13.5" hidden="false" customHeight="false" outlineLevel="0" collapsed="false">
      <c r="C867" s="616" t="s">
        <v>510</v>
      </c>
      <c r="D867" s="705" t="s">
        <v>1370</v>
      </c>
    </row>
    <row r="868" customFormat="false" ht="13.5" hidden="false" customHeight="false" outlineLevel="0" collapsed="false">
      <c r="C868" s="616" t="s">
        <v>510</v>
      </c>
      <c r="D868" s="705" t="s">
        <v>1371</v>
      </c>
    </row>
    <row r="869" customFormat="false" ht="13.5" hidden="false" customHeight="false" outlineLevel="0" collapsed="false">
      <c r="C869" s="616" t="s">
        <v>510</v>
      </c>
      <c r="D869" s="705" t="s">
        <v>1372</v>
      </c>
    </row>
    <row r="870" customFormat="false" ht="13.5" hidden="false" customHeight="false" outlineLevel="0" collapsed="false">
      <c r="C870" s="616" t="s">
        <v>510</v>
      </c>
      <c r="D870" s="705" t="s">
        <v>1373</v>
      </c>
    </row>
    <row r="871" customFormat="false" ht="13.5" hidden="false" customHeight="false" outlineLevel="0" collapsed="false">
      <c r="C871" s="616" t="s">
        <v>510</v>
      </c>
      <c r="D871" s="705" t="s">
        <v>1374</v>
      </c>
    </row>
    <row r="872" customFormat="false" ht="13.5" hidden="false" customHeight="false" outlineLevel="0" collapsed="false">
      <c r="C872" s="616" t="s">
        <v>510</v>
      </c>
      <c r="D872" s="705" t="s">
        <v>1375</v>
      </c>
    </row>
    <row r="873" customFormat="false" ht="13.5" hidden="false" customHeight="false" outlineLevel="0" collapsed="false">
      <c r="C873" s="616" t="s">
        <v>510</v>
      </c>
      <c r="D873" s="705" t="s">
        <v>1376</v>
      </c>
    </row>
    <row r="874" customFormat="false" ht="13.5" hidden="false" customHeight="false" outlineLevel="0" collapsed="false">
      <c r="C874" s="616" t="s">
        <v>510</v>
      </c>
      <c r="D874" s="705" t="s">
        <v>1377</v>
      </c>
    </row>
    <row r="875" customFormat="false" ht="13.5" hidden="false" customHeight="false" outlineLevel="0" collapsed="false">
      <c r="C875" s="616" t="s">
        <v>510</v>
      </c>
      <c r="D875" s="705" t="s">
        <v>1378</v>
      </c>
    </row>
    <row r="876" customFormat="false" ht="13.5" hidden="false" customHeight="false" outlineLevel="0" collapsed="false">
      <c r="C876" s="616" t="s">
        <v>510</v>
      </c>
      <c r="D876" s="705" t="s">
        <v>1379</v>
      </c>
    </row>
    <row r="877" customFormat="false" ht="13.5" hidden="false" customHeight="false" outlineLevel="0" collapsed="false">
      <c r="C877" s="616" t="s">
        <v>510</v>
      </c>
      <c r="D877" s="705" t="s">
        <v>1380</v>
      </c>
    </row>
    <row r="878" customFormat="false" ht="13.5" hidden="false" customHeight="false" outlineLevel="0" collapsed="false">
      <c r="C878" s="616" t="s">
        <v>510</v>
      </c>
      <c r="D878" s="705" t="s">
        <v>1381</v>
      </c>
    </row>
    <row r="879" customFormat="false" ht="13.5" hidden="false" customHeight="false" outlineLevel="0" collapsed="false">
      <c r="C879" s="616" t="s">
        <v>510</v>
      </c>
      <c r="D879" s="705" t="s">
        <v>1382</v>
      </c>
    </row>
    <row r="880" customFormat="false" ht="13.5" hidden="false" customHeight="false" outlineLevel="0" collapsed="false">
      <c r="C880" s="616" t="s">
        <v>510</v>
      </c>
      <c r="D880" s="705" t="s">
        <v>1383</v>
      </c>
    </row>
    <row r="881" customFormat="false" ht="13.5" hidden="false" customHeight="false" outlineLevel="0" collapsed="false">
      <c r="C881" s="616" t="s">
        <v>510</v>
      </c>
      <c r="D881" s="705" t="s">
        <v>1384</v>
      </c>
    </row>
    <row r="882" customFormat="false" ht="13.5" hidden="false" customHeight="false" outlineLevel="0" collapsed="false">
      <c r="C882" s="616" t="s">
        <v>510</v>
      </c>
      <c r="D882" s="705" t="s">
        <v>1385</v>
      </c>
    </row>
    <row r="883" customFormat="false" ht="13.5" hidden="false" customHeight="false" outlineLevel="0" collapsed="false">
      <c r="C883" s="616" t="s">
        <v>510</v>
      </c>
      <c r="D883" s="705" t="s">
        <v>1386</v>
      </c>
    </row>
    <row r="884" customFormat="false" ht="13.5" hidden="false" customHeight="false" outlineLevel="0" collapsed="false">
      <c r="C884" s="616" t="s">
        <v>510</v>
      </c>
      <c r="D884" s="705" t="s">
        <v>1387</v>
      </c>
    </row>
    <row r="885" customFormat="false" ht="13.5" hidden="false" customHeight="false" outlineLevel="0" collapsed="false">
      <c r="C885" s="616" t="s">
        <v>510</v>
      </c>
      <c r="D885" s="705" t="s">
        <v>1388</v>
      </c>
    </row>
    <row r="886" customFormat="false" ht="13.5" hidden="false" customHeight="false" outlineLevel="0" collapsed="false">
      <c r="C886" s="616" t="s">
        <v>510</v>
      </c>
      <c r="D886" s="705" t="s">
        <v>1389</v>
      </c>
    </row>
    <row r="887" customFormat="false" ht="13.5" hidden="false" customHeight="false" outlineLevel="0" collapsed="false">
      <c r="C887" s="616" t="s">
        <v>510</v>
      </c>
      <c r="D887" s="705" t="s">
        <v>1390</v>
      </c>
    </row>
    <row r="888" customFormat="false" ht="13.5" hidden="false" customHeight="false" outlineLevel="0" collapsed="false">
      <c r="C888" s="616" t="s">
        <v>510</v>
      </c>
      <c r="D888" s="705" t="s">
        <v>1391</v>
      </c>
    </row>
    <row r="889" customFormat="false" ht="13.5" hidden="false" customHeight="false" outlineLevel="0" collapsed="false">
      <c r="C889" s="616" t="s">
        <v>510</v>
      </c>
      <c r="D889" s="705" t="s">
        <v>1392</v>
      </c>
    </row>
    <row r="890" customFormat="false" ht="13.5" hidden="false" customHeight="false" outlineLevel="0" collapsed="false">
      <c r="C890" s="616" t="s">
        <v>510</v>
      </c>
      <c r="D890" s="705" t="s">
        <v>1393</v>
      </c>
    </row>
    <row r="891" customFormat="false" ht="13.5" hidden="false" customHeight="false" outlineLevel="0" collapsed="false">
      <c r="C891" s="616" t="s">
        <v>510</v>
      </c>
      <c r="D891" s="705" t="s">
        <v>1394</v>
      </c>
    </row>
    <row r="892" customFormat="false" ht="13.5" hidden="false" customHeight="false" outlineLevel="0" collapsed="false">
      <c r="C892" s="616" t="s">
        <v>510</v>
      </c>
      <c r="D892" s="705" t="s">
        <v>1395</v>
      </c>
    </row>
    <row r="893" customFormat="false" ht="13.5" hidden="false" customHeight="false" outlineLevel="0" collapsed="false">
      <c r="C893" s="616" t="s">
        <v>510</v>
      </c>
      <c r="D893" s="705" t="s">
        <v>1396</v>
      </c>
    </row>
    <row r="894" customFormat="false" ht="13.5" hidden="false" customHeight="false" outlineLevel="0" collapsed="false">
      <c r="C894" s="616" t="s">
        <v>510</v>
      </c>
      <c r="D894" s="705" t="s">
        <v>1397</v>
      </c>
    </row>
    <row r="895" customFormat="false" ht="13.5" hidden="false" customHeight="false" outlineLevel="0" collapsed="false">
      <c r="C895" s="616" t="s">
        <v>510</v>
      </c>
      <c r="D895" s="705" t="s">
        <v>1398</v>
      </c>
    </row>
    <row r="896" customFormat="false" ht="13.5" hidden="false" customHeight="false" outlineLevel="0" collapsed="false">
      <c r="C896" s="616" t="s">
        <v>510</v>
      </c>
      <c r="D896" s="705" t="s">
        <v>1399</v>
      </c>
    </row>
    <row r="897" customFormat="false" ht="13.5" hidden="false" customHeight="false" outlineLevel="0" collapsed="false">
      <c r="C897" s="616" t="s">
        <v>510</v>
      </c>
      <c r="D897" s="705" t="s">
        <v>1400</v>
      </c>
    </row>
    <row r="898" customFormat="false" ht="13.5" hidden="false" customHeight="false" outlineLevel="0" collapsed="false">
      <c r="C898" s="616" t="s">
        <v>510</v>
      </c>
      <c r="D898" s="705" t="s">
        <v>1401</v>
      </c>
    </row>
    <row r="899" customFormat="false" ht="13.5" hidden="false" customHeight="false" outlineLevel="0" collapsed="false">
      <c r="C899" s="616" t="s">
        <v>510</v>
      </c>
      <c r="D899" s="705" t="s">
        <v>1402</v>
      </c>
    </row>
    <row r="900" customFormat="false" ht="13.5" hidden="false" customHeight="false" outlineLevel="0" collapsed="false">
      <c r="C900" s="616" t="s">
        <v>510</v>
      </c>
      <c r="D900" s="705" t="s">
        <v>1403</v>
      </c>
    </row>
    <row r="901" customFormat="false" ht="13.5" hidden="false" customHeight="false" outlineLevel="0" collapsed="false">
      <c r="C901" s="616" t="s">
        <v>510</v>
      </c>
      <c r="D901" s="705" t="s">
        <v>1404</v>
      </c>
    </row>
    <row r="902" customFormat="false" ht="13.5" hidden="false" customHeight="false" outlineLevel="0" collapsed="false">
      <c r="C902" s="616" t="s">
        <v>510</v>
      </c>
      <c r="D902" s="705" t="s">
        <v>681</v>
      </c>
    </row>
    <row r="903" customFormat="false" ht="13.5" hidden="false" customHeight="false" outlineLevel="0" collapsed="false">
      <c r="C903" s="616" t="s">
        <v>510</v>
      </c>
      <c r="D903" s="705" t="s">
        <v>1405</v>
      </c>
    </row>
    <row r="904" customFormat="false" ht="13.5" hidden="false" customHeight="false" outlineLevel="0" collapsed="false">
      <c r="C904" s="616" t="s">
        <v>510</v>
      </c>
      <c r="D904" s="705" t="s">
        <v>1406</v>
      </c>
    </row>
    <row r="905" customFormat="false" ht="13.5" hidden="false" customHeight="false" outlineLevel="0" collapsed="false">
      <c r="C905" s="616" t="s">
        <v>510</v>
      </c>
      <c r="D905" s="705" t="s">
        <v>1407</v>
      </c>
    </row>
    <row r="906" customFormat="false" ht="13.5" hidden="false" customHeight="false" outlineLevel="0" collapsed="false">
      <c r="C906" s="616" t="s">
        <v>510</v>
      </c>
      <c r="D906" s="705" t="s">
        <v>1408</v>
      </c>
    </row>
    <row r="907" customFormat="false" ht="13.5" hidden="false" customHeight="false" outlineLevel="0" collapsed="false">
      <c r="C907" s="616" t="s">
        <v>510</v>
      </c>
      <c r="D907" s="705" t="s">
        <v>1409</v>
      </c>
    </row>
    <row r="908" customFormat="false" ht="13.5" hidden="false" customHeight="false" outlineLevel="0" collapsed="false">
      <c r="C908" s="616" t="s">
        <v>510</v>
      </c>
      <c r="D908" s="705" t="s">
        <v>1020</v>
      </c>
    </row>
    <row r="909" customFormat="false" ht="13.5" hidden="false" customHeight="false" outlineLevel="0" collapsed="false">
      <c r="C909" s="616" t="s">
        <v>510</v>
      </c>
      <c r="D909" s="705" t="s">
        <v>1410</v>
      </c>
    </row>
    <row r="910" customFormat="false" ht="13.5" hidden="false" customHeight="false" outlineLevel="0" collapsed="false">
      <c r="C910" s="616" t="s">
        <v>510</v>
      </c>
      <c r="D910" s="705" t="s">
        <v>1411</v>
      </c>
    </row>
    <row r="911" customFormat="false" ht="13.5" hidden="false" customHeight="false" outlineLevel="0" collapsed="false">
      <c r="C911" s="616" t="s">
        <v>510</v>
      </c>
      <c r="D911" s="705" t="s">
        <v>1412</v>
      </c>
    </row>
    <row r="912" customFormat="false" ht="13.5" hidden="false" customHeight="false" outlineLevel="0" collapsed="false">
      <c r="C912" s="616" t="s">
        <v>510</v>
      </c>
      <c r="D912" s="705" t="s">
        <v>1413</v>
      </c>
    </row>
    <row r="913" customFormat="false" ht="13.5" hidden="false" customHeight="false" outlineLevel="0" collapsed="false">
      <c r="C913" s="616" t="s">
        <v>510</v>
      </c>
      <c r="D913" s="705" t="s">
        <v>1414</v>
      </c>
    </row>
    <row r="914" customFormat="false" ht="13.5" hidden="false" customHeight="false" outlineLevel="0" collapsed="false">
      <c r="C914" s="616" t="s">
        <v>510</v>
      </c>
      <c r="D914" s="705" t="s">
        <v>1415</v>
      </c>
    </row>
    <row r="915" customFormat="false" ht="13.5" hidden="false" customHeight="false" outlineLevel="0" collapsed="false">
      <c r="C915" s="616" t="s">
        <v>510</v>
      </c>
      <c r="D915" s="705" t="s">
        <v>1416</v>
      </c>
    </row>
    <row r="916" customFormat="false" ht="13.5" hidden="false" customHeight="false" outlineLevel="0" collapsed="false">
      <c r="C916" s="616" t="s">
        <v>512</v>
      </c>
      <c r="D916" s="705" t="s">
        <v>1417</v>
      </c>
    </row>
    <row r="917" customFormat="false" ht="13.5" hidden="false" customHeight="false" outlineLevel="0" collapsed="false">
      <c r="C917" s="616" t="s">
        <v>512</v>
      </c>
      <c r="D917" s="705" t="s">
        <v>1418</v>
      </c>
    </row>
    <row r="918" customFormat="false" ht="13.5" hidden="false" customHeight="false" outlineLevel="0" collapsed="false">
      <c r="C918" s="616" t="s">
        <v>512</v>
      </c>
      <c r="D918" s="705" t="s">
        <v>1419</v>
      </c>
    </row>
    <row r="919" customFormat="false" ht="13.5" hidden="false" customHeight="false" outlineLevel="0" collapsed="false">
      <c r="C919" s="616" t="s">
        <v>512</v>
      </c>
      <c r="D919" s="705" t="s">
        <v>1420</v>
      </c>
    </row>
    <row r="920" customFormat="false" ht="13.5" hidden="false" customHeight="false" outlineLevel="0" collapsed="false">
      <c r="C920" s="616" t="s">
        <v>512</v>
      </c>
      <c r="D920" s="705" t="s">
        <v>1421</v>
      </c>
    </row>
    <row r="921" customFormat="false" ht="13.5" hidden="false" customHeight="false" outlineLevel="0" collapsed="false">
      <c r="C921" s="616" t="s">
        <v>512</v>
      </c>
      <c r="D921" s="705" t="s">
        <v>1422</v>
      </c>
    </row>
    <row r="922" customFormat="false" ht="13.5" hidden="false" customHeight="false" outlineLevel="0" collapsed="false">
      <c r="C922" s="616" t="s">
        <v>512</v>
      </c>
      <c r="D922" s="705" t="s">
        <v>1423</v>
      </c>
    </row>
    <row r="923" customFormat="false" ht="13.5" hidden="false" customHeight="false" outlineLevel="0" collapsed="false">
      <c r="C923" s="616" t="s">
        <v>512</v>
      </c>
      <c r="D923" s="705" t="s">
        <v>1424</v>
      </c>
    </row>
    <row r="924" customFormat="false" ht="13.5" hidden="false" customHeight="false" outlineLevel="0" collapsed="false">
      <c r="C924" s="616" t="s">
        <v>512</v>
      </c>
      <c r="D924" s="705" t="s">
        <v>1425</v>
      </c>
    </row>
    <row r="925" customFormat="false" ht="13.5" hidden="false" customHeight="false" outlineLevel="0" collapsed="false">
      <c r="C925" s="616" t="s">
        <v>512</v>
      </c>
      <c r="D925" s="705" t="s">
        <v>1426</v>
      </c>
    </row>
    <row r="926" customFormat="false" ht="13.5" hidden="false" customHeight="false" outlineLevel="0" collapsed="false">
      <c r="C926" s="616" t="s">
        <v>512</v>
      </c>
      <c r="D926" s="705" t="s">
        <v>1427</v>
      </c>
    </row>
    <row r="927" customFormat="false" ht="13.5" hidden="false" customHeight="false" outlineLevel="0" collapsed="false">
      <c r="C927" s="616" t="s">
        <v>512</v>
      </c>
      <c r="D927" s="705" t="s">
        <v>1428</v>
      </c>
    </row>
    <row r="928" customFormat="false" ht="13.5" hidden="false" customHeight="false" outlineLevel="0" collapsed="false">
      <c r="C928" s="616" t="s">
        <v>512</v>
      </c>
      <c r="D928" s="705" t="s">
        <v>1429</v>
      </c>
    </row>
    <row r="929" customFormat="false" ht="13.5" hidden="false" customHeight="false" outlineLevel="0" collapsed="false">
      <c r="C929" s="616" t="s">
        <v>512</v>
      </c>
      <c r="D929" s="705" t="s">
        <v>1430</v>
      </c>
    </row>
    <row r="930" customFormat="false" ht="13.5" hidden="false" customHeight="false" outlineLevel="0" collapsed="false">
      <c r="C930" s="616" t="s">
        <v>512</v>
      </c>
      <c r="D930" s="705" t="s">
        <v>1431</v>
      </c>
    </row>
    <row r="931" customFormat="false" ht="13.5" hidden="false" customHeight="false" outlineLevel="0" collapsed="false">
      <c r="C931" s="616" t="s">
        <v>512</v>
      </c>
      <c r="D931" s="705" t="s">
        <v>1432</v>
      </c>
    </row>
    <row r="932" customFormat="false" ht="13.5" hidden="false" customHeight="false" outlineLevel="0" collapsed="false">
      <c r="C932" s="616" t="s">
        <v>512</v>
      </c>
      <c r="D932" s="705" t="s">
        <v>1433</v>
      </c>
    </row>
    <row r="933" customFormat="false" ht="13.5" hidden="false" customHeight="false" outlineLevel="0" collapsed="false">
      <c r="C933" s="616" t="s">
        <v>512</v>
      </c>
      <c r="D933" s="705" t="s">
        <v>1434</v>
      </c>
    </row>
    <row r="934" customFormat="false" ht="13.5" hidden="false" customHeight="false" outlineLevel="0" collapsed="false">
      <c r="C934" s="616" t="s">
        <v>512</v>
      </c>
      <c r="D934" s="705" t="s">
        <v>1435</v>
      </c>
    </row>
    <row r="935" customFormat="false" ht="13.5" hidden="false" customHeight="false" outlineLevel="0" collapsed="false">
      <c r="C935" s="616" t="s">
        <v>512</v>
      </c>
      <c r="D935" s="705" t="s">
        <v>1436</v>
      </c>
    </row>
    <row r="936" customFormat="false" ht="13.5" hidden="false" customHeight="false" outlineLevel="0" collapsed="false">
      <c r="C936" s="616" t="s">
        <v>512</v>
      </c>
      <c r="D936" s="705" t="s">
        <v>1437</v>
      </c>
    </row>
    <row r="937" customFormat="false" ht="13.5" hidden="false" customHeight="false" outlineLevel="0" collapsed="false">
      <c r="C937" s="616" t="s">
        <v>512</v>
      </c>
      <c r="D937" s="705" t="s">
        <v>1438</v>
      </c>
    </row>
    <row r="938" customFormat="false" ht="13.5" hidden="false" customHeight="false" outlineLevel="0" collapsed="false">
      <c r="C938" s="616" t="s">
        <v>512</v>
      </c>
      <c r="D938" s="705" t="s">
        <v>1439</v>
      </c>
    </row>
    <row r="939" customFormat="false" ht="13.5" hidden="false" customHeight="false" outlineLevel="0" collapsed="false">
      <c r="C939" s="616" t="s">
        <v>512</v>
      </c>
      <c r="D939" s="705" t="s">
        <v>1440</v>
      </c>
    </row>
    <row r="940" customFormat="false" ht="13.5" hidden="false" customHeight="false" outlineLevel="0" collapsed="false">
      <c r="C940" s="616" t="s">
        <v>512</v>
      </c>
      <c r="D940" s="705" t="s">
        <v>1441</v>
      </c>
    </row>
    <row r="941" customFormat="false" ht="13.5" hidden="false" customHeight="false" outlineLevel="0" collapsed="false">
      <c r="C941" s="616" t="s">
        <v>512</v>
      </c>
      <c r="D941" s="705" t="s">
        <v>1442</v>
      </c>
    </row>
    <row r="942" customFormat="false" ht="13.5" hidden="false" customHeight="false" outlineLevel="0" collapsed="false">
      <c r="C942" s="616" t="s">
        <v>512</v>
      </c>
      <c r="D942" s="705" t="s">
        <v>1443</v>
      </c>
    </row>
    <row r="943" customFormat="false" ht="13.5" hidden="false" customHeight="false" outlineLevel="0" collapsed="false">
      <c r="C943" s="616" t="s">
        <v>512</v>
      </c>
      <c r="D943" s="705" t="s">
        <v>1444</v>
      </c>
    </row>
    <row r="944" customFormat="false" ht="13.5" hidden="false" customHeight="false" outlineLevel="0" collapsed="false">
      <c r="C944" s="616" t="s">
        <v>512</v>
      </c>
      <c r="D944" s="705" t="s">
        <v>1445</v>
      </c>
    </row>
    <row r="945" customFormat="false" ht="13.5" hidden="false" customHeight="false" outlineLevel="0" collapsed="false">
      <c r="C945" s="616" t="s">
        <v>512</v>
      </c>
      <c r="D945" s="705" t="s">
        <v>1446</v>
      </c>
    </row>
    <row r="946" customFormat="false" ht="13.5" hidden="false" customHeight="false" outlineLevel="0" collapsed="false">
      <c r="C946" s="616" t="s">
        <v>512</v>
      </c>
      <c r="D946" s="705" t="s">
        <v>1447</v>
      </c>
    </row>
    <row r="947" customFormat="false" ht="13.5" hidden="false" customHeight="false" outlineLevel="0" collapsed="false">
      <c r="C947" s="616" t="s">
        <v>512</v>
      </c>
      <c r="D947" s="705" t="s">
        <v>681</v>
      </c>
    </row>
    <row r="948" customFormat="false" ht="13.5" hidden="false" customHeight="false" outlineLevel="0" collapsed="false">
      <c r="C948" s="616" t="s">
        <v>512</v>
      </c>
      <c r="D948" s="705" t="s">
        <v>1448</v>
      </c>
    </row>
    <row r="949" customFormat="false" ht="13.5" hidden="false" customHeight="false" outlineLevel="0" collapsed="false">
      <c r="C949" s="616" t="s">
        <v>512</v>
      </c>
      <c r="D949" s="705" t="s">
        <v>1449</v>
      </c>
    </row>
    <row r="950" customFormat="false" ht="13.5" hidden="false" customHeight="false" outlineLevel="0" collapsed="false">
      <c r="C950" s="616" t="s">
        <v>512</v>
      </c>
      <c r="D950" s="705" t="s">
        <v>1450</v>
      </c>
    </row>
    <row r="951" customFormat="false" ht="13.5" hidden="false" customHeight="false" outlineLevel="0" collapsed="false">
      <c r="C951" s="616" t="s">
        <v>512</v>
      </c>
      <c r="D951" s="705" t="s">
        <v>1451</v>
      </c>
    </row>
    <row r="952" customFormat="false" ht="13.5" hidden="false" customHeight="false" outlineLevel="0" collapsed="false">
      <c r="C952" s="616" t="s">
        <v>512</v>
      </c>
      <c r="D952" s="705" t="s">
        <v>1452</v>
      </c>
    </row>
    <row r="953" customFormat="false" ht="13.5" hidden="false" customHeight="false" outlineLevel="0" collapsed="false">
      <c r="C953" s="616" t="s">
        <v>512</v>
      </c>
      <c r="D953" s="705" t="s">
        <v>1453</v>
      </c>
    </row>
    <row r="954" customFormat="false" ht="13.5" hidden="false" customHeight="false" outlineLevel="0" collapsed="false">
      <c r="C954" s="616" t="s">
        <v>512</v>
      </c>
      <c r="D954" s="705" t="s">
        <v>1454</v>
      </c>
    </row>
    <row r="955" customFormat="false" ht="13.5" hidden="false" customHeight="false" outlineLevel="0" collapsed="false">
      <c r="C955" s="616" t="s">
        <v>512</v>
      </c>
      <c r="D955" s="705" t="s">
        <v>1455</v>
      </c>
    </row>
    <row r="956" customFormat="false" ht="13.5" hidden="false" customHeight="false" outlineLevel="0" collapsed="false">
      <c r="C956" s="616" t="s">
        <v>512</v>
      </c>
      <c r="D956" s="705" t="s">
        <v>1456</v>
      </c>
    </row>
    <row r="957" customFormat="false" ht="13.5" hidden="false" customHeight="false" outlineLevel="0" collapsed="false">
      <c r="C957" s="616" t="s">
        <v>512</v>
      </c>
      <c r="D957" s="705" t="s">
        <v>1457</v>
      </c>
    </row>
    <row r="958" customFormat="false" ht="13.5" hidden="false" customHeight="false" outlineLevel="0" collapsed="false">
      <c r="C958" s="616" t="s">
        <v>514</v>
      </c>
      <c r="D958" s="705" t="s">
        <v>1458</v>
      </c>
    </row>
    <row r="959" customFormat="false" ht="13.5" hidden="false" customHeight="false" outlineLevel="0" collapsed="false">
      <c r="C959" s="616" t="s">
        <v>514</v>
      </c>
      <c r="D959" s="705" t="s">
        <v>1459</v>
      </c>
    </row>
    <row r="960" customFormat="false" ht="13.5" hidden="false" customHeight="false" outlineLevel="0" collapsed="false">
      <c r="C960" s="616" t="s">
        <v>514</v>
      </c>
      <c r="D960" s="705" t="s">
        <v>1460</v>
      </c>
    </row>
    <row r="961" customFormat="false" ht="13.5" hidden="false" customHeight="false" outlineLevel="0" collapsed="false">
      <c r="C961" s="616" t="s">
        <v>514</v>
      </c>
      <c r="D961" s="705" t="s">
        <v>1461</v>
      </c>
    </row>
    <row r="962" customFormat="false" ht="13.5" hidden="false" customHeight="false" outlineLevel="0" collapsed="false">
      <c r="C962" s="616" t="s">
        <v>514</v>
      </c>
      <c r="D962" s="705" t="s">
        <v>1462</v>
      </c>
    </row>
    <row r="963" customFormat="false" ht="13.5" hidden="false" customHeight="false" outlineLevel="0" collapsed="false">
      <c r="C963" s="616" t="s">
        <v>514</v>
      </c>
      <c r="D963" s="705" t="s">
        <v>1463</v>
      </c>
    </row>
    <row r="964" customFormat="false" ht="13.5" hidden="false" customHeight="false" outlineLevel="0" collapsed="false">
      <c r="C964" s="616" t="s">
        <v>514</v>
      </c>
      <c r="D964" s="705" t="s">
        <v>1464</v>
      </c>
    </row>
    <row r="965" customFormat="false" ht="13.5" hidden="false" customHeight="false" outlineLevel="0" collapsed="false">
      <c r="C965" s="616" t="s">
        <v>514</v>
      </c>
      <c r="D965" s="705" t="s">
        <v>1465</v>
      </c>
    </row>
    <row r="966" customFormat="false" ht="13.5" hidden="false" customHeight="false" outlineLevel="0" collapsed="false">
      <c r="C966" s="616" t="s">
        <v>514</v>
      </c>
      <c r="D966" s="705" t="s">
        <v>1466</v>
      </c>
    </row>
    <row r="967" customFormat="false" ht="13.5" hidden="false" customHeight="false" outlineLevel="0" collapsed="false">
      <c r="C967" s="616" t="s">
        <v>514</v>
      </c>
      <c r="D967" s="705" t="s">
        <v>1467</v>
      </c>
    </row>
    <row r="968" customFormat="false" ht="13.5" hidden="false" customHeight="false" outlineLevel="0" collapsed="false">
      <c r="C968" s="616" t="s">
        <v>514</v>
      </c>
      <c r="D968" s="705" t="s">
        <v>1468</v>
      </c>
    </row>
    <row r="969" customFormat="false" ht="13.5" hidden="false" customHeight="false" outlineLevel="0" collapsed="false">
      <c r="C969" s="616" t="s">
        <v>514</v>
      </c>
      <c r="D969" s="705" t="s">
        <v>1469</v>
      </c>
    </row>
    <row r="970" customFormat="false" ht="13.5" hidden="false" customHeight="false" outlineLevel="0" collapsed="false">
      <c r="C970" s="616" t="s">
        <v>514</v>
      </c>
      <c r="D970" s="705" t="s">
        <v>1470</v>
      </c>
    </row>
    <row r="971" customFormat="false" ht="13.5" hidden="false" customHeight="false" outlineLevel="0" collapsed="false">
      <c r="C971" s="616" t="s">
        <v>514</v>
      </c>
      <c r="D971" s="705" t="s">
        <v>1471</v>
      </c>
    </row>
    <row r="972" customFormat="false" ht="13.5" hidden="false" customHeight="false" outlineLevel="0" collapsed="false">
      <c r="C972" s="616" t="s">
        <v>514</v>
      </c>
      <c r="D972" s="705" t="s">
        <v>1472</v>
      </c>
    </row>
    <row r="973" customFormat="false" ht="13.5" hidden="false" customHeight="false" outlineLevel="0" collapsed="false">
      <c r="C973" s="616" t="s">
        <v>514</v>
      </c>
      <c r="D973" s="705" t="s">
        <v>1473</v>
      </c>
    </row>
    <row r="974" customFormat="false" ht="13.5" hidden="false" customHeight="false" outlineLevel="0" collapsed="false">
      <c r="C974" s="616" t="s">
        <v>514</v>
      </c>
      <c r="D974" s="705" t="s">
        <v>1474</v>
      </c>
    </row>
    <row r="975" customFormat="false" ht="13.5" hidden="false" customHeight="false" outlineLevel="0" collapsed="false">
      <c r="C975" s="616" t="s">
        <v>514</v>
      </c>
      <c r="D975" s="705" t="s">
        <v>1475</v>
      </c>
    </row>
    <row r="976" customFormat="false" ht="13.5" hidden="false" customHeight="false" outlineLevel="0" collapsed="false">
      <c r="C976" s="616" t="s">
        <v>514</v>
      </c>
      <c r="D976" s="705" t="s">
        <v>1476</v>
      </c>
    </row>
    <row r="977" customFormat="false" ht="13.5" hidden="false" customHeight="false" outlineLevel="0" collapsed="false">
      <c r="C977" s="616" t="s">
        <v>514</v>
      </c>
      <c r="D977" s="705" t="s">
        <v>1477</v>
      </c>
    </row>
    <row r="978" customFormat="false" ht="13.5" hidden="false" customHeight="false" outlineLevel="0" collapsed="false">
      <c r="C978" s="616" t="s">
        <v>514</v>
      </c>
      <c r="D978" s="705" t="s">
        <v>1478</v>
      </c>
    </row>
    <row r="979" customFormat="false" ht="13.5" hidden="false" customHeight="false" outlineLevel="0" collapsed="false">
      <c r="C979" s="616" t="s">
        <v>514</v>
      </c>
      <c r="D979" s="705" t="s">
        <v>1479</v>
      </c>
    </row>
    <row r="980" customFormat="false" ht="13.5" hidden="false" customHeight="false" outlineLevel="0" collapsed="false">
      <c r="C980" s="616" t="s">
        <v>514</v>
      </c>
      <c r="D980" s="705" t="s">
        <v>1480</v>
      </c>
    </row>
    <row r="981" customFormat="false" ht="13.5" hidden="false" customHeight="false" outlineLevel="0" collapsed="false">
      <c r="C981" s="616" t="s">
        <v>514</v>
      </c>
      <c r="D981" s="705" t="s">
        <v>1481</v>
      </c>
    </row>
    <row r="982" customFormat="false" ht="13.5" hidden="false" customHeight="false" outlineLevel="0" collapsed="false">
      <c r="C982" s="616" t="s">
        <v>514</v>
      </c>
      <c r="D982" s="705" t="s">
        <v>1482</v>
      </c>
    </row>
    <row r="983" customFormat="false" ht="13.5" hidden="false" customHeight="false" outlineLevel="0" collapsed="false">
      <c r="C983" s="616" t="s">
        <v>514</v>
      </c>
      <c r="D983" s="705" t="s">
        <v>1483</v>
      </c>
    </row>
    <row r="984" customFormat="false" ht="13.5" hidden="false" customHeight="false" outlineLevel="0" collapsed="false">
      <c r="C984" s="616" t="s">
        <v>514</v>
      </c>
      <c r="D984" s="705" t="s">
        <v>1484</v>
      </c>
    </row>
    <row r="985" customFormat="false" ht="13.5" hidden="false" customHeight="false" outlineLevel="0" collapsed="false">
      <c r="C985" s="616" t="s">
        <v>514</v>
      </c>
      <c r="D985" s="705" t="s">
        <v>1485</v>
      </c>
    </row>
    <row r="986" customFormat="false" ht="13.5" hidden="false" customHeight="false" outlineLevel="0" collapsed="false">
      <c r="C986" s="616" t="s">
        <v>514</v>
      </c>
      <c r="D986" s="705" t="s">
        <v>1486</v>
      </c>
    </row>
    <row r="987" customFormat="false" ht="13.5" hidden="false" customHeight="false" outlineLevel="0" collapsed="false">
      <c r="C987" s="616" t="s">
        <v>514</v>
      </c>
      <c r="D987" s="705" t="s">
        <v>674</v>
      </c>
    </row>
    <row r="988" customFormat="false" ht="13.5" hidden="false" customHeight="false" outlineLevel="0" collapsed="false">
      <c r="C988" s="616" t="s">
        <v>514</v>
      </c>
      <c r="D988" s="705" t="s">
        <v>1487</v>
      </c>
    </row>
    <row r="989" customFormat="false" ht="13.5" hidden="false" customHeight="false" outlineLevel="0" collapsed="false">
      <c r="C989" s="616" t="s">
        <v>514</v>
      </c>
      <c r="D989" s="705" t="s">
        <v>1488</v>
      </c>
    </row>
    <row r="990" customFormat="false" ht="13.5" hidden="false" customHeight="false" outlineLevel="0" collapsed="false">
      <c r="C990" s="616" t="s">
        <v>514</v>
      </c>
      <c r="D990" s="705" t="s">
        <v>1489</v>
      </c>
    </row>
    <row r="991" customFormat="false" ht="13.5" hidden="false" customHeight="false" outlineLevel="0" collapsed="false">
      <c r="C991" s="616" t="s">
        <v>514</v>
      </c>
      <c r="D991" s="705" t="s">
        <v>1490</v>
      </c>
    </row>
    <row r="992" customFormat="false" ht="13.5" hidden="false" customHeight="false" outlineLevel="0" collapsed="false">
      <c r="C992" s="616" t="s">
        <v>514</v>
      </c>
      <c r="D992" s="705" t="s">
        <v>559</v>
      </c>
    </row>
    <row r="993" customFormat="false" ht="13.5" hidden="false" customHeight="false" outlineLevel="0" collapsed="false">
      <c r="C993" s="616" t="s">
        <v>516</v>
      </c>
      <c r="D993" s="705" t="s">
        <v>1491</v>
      </c>
    </row>
    <row r="994" customFormat="false" ht="13.5" hidden="false" customHeight="false" outlineLevel="0" collapsed="false">
      <c r="C994" s="616" t="s">
        <v>516</v>
      </c>
      <c r="D994" s="705" t="s">
        <v>1492</v>
      </c>
    </row>
    <row r="995" customFormat="false" ht="13.5" hidden="false" customHeight="false" outlineLevel="0" collapsed="false">
      <c r="C995" s="616" t="s">
        <v>516</v>
      </c>
      <c r="D995" s="705" t="s">
        <v>1493</v>
      </c>
    </row>
    <row r="996" customFormat="false" ht="13.5" hidden="false" customHeight="false" outlineLevel="0" collapsed="false">
      <c r="C996" s="616" t="s">
        <v>516</v>
      </c>
      <c r="D996" s="705" t="s">
        <v>1494</v>
      </c>
    </row>
    <row r="997" customFormat="false" ht="13.5" hidden="false" customHeight="false" outlineLevel="0" collapsed="false">
      <c r="C997" s="616" t="s">
        <v>516</v>
      </c>
      <c r="D997" s="705" t="s">
        <v>1495</v>
      </c>
    </row>
    <row r="998" customFormat="false" ht="13.5" hidden="false" customHeight="false" outlineLevel="0" collapsed="false">
      <c r="C998" s="616" t="s">
        <v>516</v>
      </c>
      <c r="D998" s="705" t="s">
        <v>1496</v>
      </c>
    </row>
    <row r="999" customFormat="false" ht="13.5" hidden="false" customHeight="false" outlineLevel="0" collapsed="false">
      <c r="C999" s="616" t="s">
        <v>516</v>
      </c>
      <c r="D999" s="705" t="s">
        <v>1497</v>
      </c>
    </row>
    <row r="1000" customFormat="false" ht="13.5" hidden="false" customHeight="false" outlineLevel="0" collapsed="false">
      <c r="C1000" s="616" t="s">
        <v>516</v>
      </c>
      <c r="D1000" s="705" t="s">
        <v>1498</v>
      </c>
    </row>
    <row r="1001" customFormat="false" ht="13.5" hidden="false" customHeight="false" outlineLevel="0" collapsed="false">
      <c r="C1001" s="616" t="s">
        <v>516</v>
      </c>
      <c r="D1001" s="705" t="s">
        <v>1499</v>
      </c>
    </row>
    <row r="1002" customFormat="false" ht="13.5" hidden="false" customHeight="false" outlineLevel="0" collapsed="false">
      <c r="C1002" s="616" t="s">
        <v>516</v>
      </c>
      <c r="D1002" s="705" t="s">
        <v>1500</v>
      </c>
    </row>
    <row r="1003" customFormat="false" ht="13.5" hidden="false" customHeight="false" outlineLevel="0" collapsed="false">
      <c r="C1003" s="616" t="s">
        <v>516</v>
      </c>
      <c r="D1003" s="705" t="s">
        <v>1501</v>
      </c>
    </row>
    <row r="1004" customFormat="false" ht="13.5" hidden="false" customHeight="false" outlineLevel="0" collapsed="false">
      <c r="C1004" s="616" t="s">
        <v>516</v>
      </c>
      <c r="D1004" s="705" t="s">
        <v>1502</v>
      </c>
    </row>
    <row r="1005" customFormat="false" ht="13.5" hidden="false" customHeight="false" outlineLevel="0" collapsed="false">
      <c r="C1005" s="616" t="s">
        <v>516</v>
      </c>
      <c r="D1005" s="705" t="s">
        <v>1503</v>
      </c>
    </row>
    <row r="1006" customFormat="false" ht="13.5" hidden="false" customHeight="false" outlineLevel="0" collapsed="false">
      <c r="C1006" s="616" t="s">
        <v>516</v>
      </c>
      <c r="D1006" s="705" t="s">
        <v>1504</v>
      </c>
    </row>
    <row r="1007" customFormat="false" ht="13.5" hidden="false" customHeight="false" outlineLevel="0" collapsed="false">
      <c r="C1007" s="616" t="s">
        <v>516</v>
      </c>
      <c r="D1007" s="705" t="s">
        <v>1505</v>
      </c>
    </row>
    <row r="1008" customFormat="false" ht="13.5" hidden="false" customHeight="false" outlineLevel="0" collapsed="false">
      <c r="C1008" s="616" t="s">
        <v>516</v>
      </c>
      <c r="D1008" s="705" t="s">
        <v>1506</v>
      </c>
    </row>
    <row r="1009" customFormat="false" ht="13.5" hidden="false" customHeight="false" outlineLevel="0" collapsed="false">
      <c r="C1009" s="616" t="s">
        <v>516</v>
      </c>
      <c r="D1009" s="705" t="s">
        <v>1507</v>
      </c>
    </row>
    <row r="1010" customFormat="false" ht="13.5" hidden="false" customHeight="false" outlineLevel="0" collapsed="false">
      <c r="C1010" s="616" t="s">
        <v>516</v>
      </c>
      <c r="D1010" s="705" t="s">
        <v>1508</v>
      </c>
    </row>
    <row r="1011" customFormat="false" ht="13.5" hidden="false" customHeight="false" outlineLevel="0" collapsed="false">
      <c r="C1011" s="616" t="s">
        <v>516</v>
      </c>
      <c r="D1011" s="705" t="s">
        <v>1509</v>
      </c>
    </row>
    <row r="1012" customFormat="false" ht="13.5" hidden="false" customHeight="false" outlineLevel="0" collapsed="false">
      <c r="C1012" s="616" t="s">
        <v>516</v>
      </c>
      <c r="D1012" s="705" t="s">
        <v>1510</v>
      </c>
    </row>
    <row r="1013" customFormat="false" ht="13.5" hidden="false" customHeight="false" outlineLevel="0" collapsed="false">
      <c r="C1013" s="616" t="s">
        <v>516</v>
      </c>
      <c r="D1013" s="705" t="s">
        <v>1511</v>
      </c>
    </row>
    <row r="1014" customFormat="false" ht="13.5" hidden="false" customHeight="false" outlineLevel="0" collapsed="false">
      <c r="C1014" s="616" t="s">
        <v>516</v>
      </c>
      <c r="D1014" s="705" t="s">
        <v>1512</v>
      </c>
    </row>
    <row r="1015" customFormat="false" ht="13.5" hidden="false" customHeight="false" outlineLevel="0" collapsed="false">
      <c r="C1015" s="616" t="s">
        <v>516</v>
      </c>
      <c r="D1015" s="705" t="s">
        <v>1513</v>
      </c>
    </row>
    <row r="1016" customFormat="false" ht="13.5" hidden="false" customHeight="false" outlineLevel="0" collapsed="false">
      <c r="C1016" s="616" t="s">
        <v>516</v>
      </c>
      <c r="D1016" s="705" t="s">
        <v>1514</v>
      </c>
    </row>
    <row r="1017" customFormat="false" ht="13.5" hidden="false" customHeight="false" outlineLevel="0" collapsed="false">
      <c r="C1017" s="616" t="s">
        <v>516</v>
      </c>
      <c r="D1017" s="705" t="s">
        <v>1515</v>
      </c>
    </row>
    <row r="1018" customFormat="false" ht="13.5" hidden="false" customHeight="false" outlineLevel="0" collapsed="false">
      <c r="C1018" s="616" t="s">
        <v>516</v>
      </c>
      <c r="D1018" s="705" t="s">
        <v>1516</v>
      </c>
    </row>
    <row r="1019" customFormat="false" ht="13.5" hidden="false" customHeight="false" outlineLevel="0" collapsed="false">
      <c r="C1019" s="616" t="s">
        <v>516</v>
      </c>
      <c r="D1019" s="705" t="s">
        <v>1517</v>
      </c>
    </row>
    <row r="1020" customFormat="false" ht="13.5" hidden="false" customHeight="false" outlineLevel="0" collapsed="false">
      <c r="C1020" s="616" t="s">
        <v>516</v>
      </c>
      <c r="D1020" s="705" t="s">
        <v>1518</v>
      </c>
    </row>
    <row r="1021" customFormat="false" ht="13.5" hidden="false" customHeight="false" outlineLevel="0" collapsed="false">
      <c r="C1021" s="616" t="s">
        <v>516</v>
      </c>
      <c r="D1021" s="705" t="s">
        <v>1519</v>
      </c>
    </row>
    <row r="1022" customFormat="false" ht="13.5" hidden="false" customHeight="false" outlineLevel="0" collapsed="false">
      <c r="C1022" s="616" t="s">
        <v>516</v>
      </c>
      <c r="D1022" s="705" t="s">
        <v>1520</v>
      </c>
    </row>
    <row r="1023" customFormat="false" ht="13.5" hidden="false" customHeight="false" outlineLevel="0" collapsed="false">
      <c r="C1023" s="616" t="s">
        <v>516</v>
      </c>
      <c r="D1023" s="705" t="s">
        <v>1521</v>
      </c>
    </row>
    <row r="1024" customFormat="false" ht="13.5" hidden="false" customHeight="false" outlineLevel="0" collapsed="false">
      <c r="C1024" s="616" t="s">
        <v>516</v>
      </c>
      <c r="D1024" s="705" t="s">
        <v>1522</v>
      </c>
    </row>
    <row r="1025" customFormat="false" ht="13.5" hidden="false" customHeight="false" outlineLevel="0" collapsed="false">
      <c r="C1025" s="616" t="s">
        <v>516</v>
      </c>
      <c r="D1025" s="705" t="s">
        <v>1523</v>
      </c>
    </row>
    <row r="1026" customFormat="false" ht="13.5" hidden="false" customHeight="false" outlineLevel="0" collapsed="false">
      <c r="C1026" s="616" t="s">
        <v>516</v>
      </c>
      <c r="D1026" s="705" t="s">
        <v>1524</v>
      </c>
    </row>
    <row r="1027" customFormat="false" ht="13.5" hidden="false" customHeight="false" outlineLevel="0" collapsed="false">
      <c r="C1027" s="616" t="s">
        <v>516</v>
      </c>
      <c r="D1027" s="705" t="s">
        <v>1525</v>
      </c>
    </row>
    <row r="1028" customFormat="false" ht="13.5" hidden="false" customHeight="false" outlineLevel="0" collapsed="false">
      <c r="C1028" s="616" t="s">
        <v>516</v>
      </c>
      <c r="D1028" s="705" t="s">
        <v>1526</v>
      </c>
    </row>
    <row r="1029" customFormat="false" ht="13.5" hidden="false" customHeight="false" outlineLevel="0" collapsed="false">
      <c r="C1029" s="616" t="s">
        <v>516</v>
      </c>
      <c r="D1029" s="705" t="s">
        <v>1527</v>
      </c>
    </row>
    <row r="1030" customFormat="false" ht="13.5" hidden="false" customHeight="false" outlineLevel="0" collapsed="false">
      <c r="C1030" s="616" t="s">
        <v>516</v>
      </c>
      <c r="D1030" s="705" t="s">
        <v>1528</v>
      </c>
    </row>
    <row r="1031" customFormat="false" ht="13.5" hidden="false" customHeight="false" outlineLevel="0" collapsed="false">
      <c r="C1031" s="616" t="s">
        <v>516</v>
      </c>
      <c r="D1031" s="705" t="s">
        <v>1529</v>
      </c>
    </row>
    <row r="1032" customFormat="false" ht="13.5" hidden="false" customHeight="false" outlineLevel="0" collapsed="false">
      <c r="C1032" s="616" t="s">
        <v>516</v>
      </c>
      <c r="D1032" s="705" t="s">
        <v>1530</v>
      </c>
    </row>
    <row r="1033" customFormat="false" ht="13.5" hidden="false" customHeight="false" outlineLevel="0" collapsed="false">
      <c r="C1033" s="616" t="s">
        <v>516</v>
      </c>
      <c r="D1033" s="705" t="s">
        <v>1531</v>
      </c>
    </row>
    <row r="1034" customFormat="false" ht="13.5" hidden="false" customHeight="false" outlineLevel="0" collapsed="false">
      <c r="C1034" s="616" t="s">
        <v>516</v>
      </c>
      <c r="D1034" s="705" t="s">
        <v>1532</v>
      </c>
    </row>
    <row r="1035" customFormat="false" ht="13.5" hidden="false" customHeight="false" outlineLevel="0" collapsed="false">
      <c r="C1035" s="616" t="s">
        <v>516</v>
      </c>
      <c r="D1035" s="705" t="s">
        <v>1533</v>
      </c>
    </row>
    <row r="1036" customFormat="false" ht="13.5" hidden="false" customHeight="false" outlineLevel="0" collapsed="false">
      <c r="C1036" s="616" t="s">
        <v>516</v>
      </c>
      <c r="D1036" s="705" t="s">
        <v>1534</v>
      </c>
    </row>
    <row r="1037" customFormat="false" ht="13.5" hidden="false" customHeight="false" outlineLevel="0" collapsed="false">
      <c r="C1037" s="616" t="s">
        <v>516</v>
      </c>
      <c r="D1037" s="705" t="s">
        <v>1535</v>
      </c>
    </row>
    <row r="1038" customFormat="false" ht="13.5" hidden="false" customHeight="false" outlineLevel="0" collapsed="false">
      <c r="C1038" s="616" t="s">
        <v>516</v>
      </c>
      <c r="D1038" s="705" t="s">
        <v>1536</v>
      </c>
    </row>
    <row r="1039" customFormat="false" ht="13.5" hidden="false" customHeight="false" outlineLevel="0" collapsed="false">
      <c r="C1039" s="616" t="s">
        <v>516</v>
      </c>
      <c r="D1039" s="705" t="s">
        <v>1537</v>
      </c>
    </row>
    <row r="1040" customFormat="false" ht="13.5" hidden="false" customHeight="false" outlineLevel="0" collapsed="false">
      <c r="C1040" s="616" t="s">
        <v>516</v>
      </c>
      <c r="D1040" s="705" t="s">
        <v>1538</v>
      </c>
    </row>
    <row r="1041" customFormat="false" ht="13.5" hidden="false" customHeight="false" outlineLevel="0" collapsed="false">
      <c r="C1041" s="616" t="s">
        <v>516</v>
      </c>
      <c r="D1041" s="705" t="s">
        <v>1313</v>
      </c>
    </row>
    <row r="1042" customFormat="false" ht="13.5" hidden="false" customHeight="false" outlineLevel="0" collapsed="false">
      <c r="C1042" s="616" t="s">
        <v>516</v>
      </c>
      <c r="D1042" s="705" t="s">
        <v>1539</v>
      </c>
    </row>
    <row r="1043" customFormat="false" ht="13.5" hidden="false" customHeight="false" outlineLevel="0" collapsed="false">
      <c r="C1043" s="616" t="s">
        <v>516</v>
      </c>
      <c r="D1043" s="705" t="s">
        <v>1540</v>
      </c>
    </row>
    <row r="1044" customFormat="false" ht="13.5" hidden="false" customHeight="false" outlineLevel="0" collapsed="false">
      <c r="C1044" s="616" t="s">
        <v>516</v>
      </c>
      <c r="D1044" s="705" t="s">
        <v>1541</v>
      </c>
    </row>
    <row r="1045" customFormat="false" ht="13.5" hidden="false" customHeight="false" outlineLevel="0" collapsed="false">
      <c r="C1045" s="616" t="s">
        <v>516</v>
      </c>
      <c r="D1045" s="705" t="s">
        <v>1542</v>
      </c>
    </row>
    <row r="1046" customFormat="false" ht="13.5" hidden="false" customHeight="false" outlineLevel="0" collapsed="false">
      <c r="C1046" s="616" t="s">
        <v>516</v>
      </c>
      <c r="D1046" s="705" t="s">
        <v>1543</v>
      </c>
    </row>
    <row r="1047" customFormat="false" ht="13.5" hidden="false" customHeight="false" outlineLevel="0" collapsed="false">
      <c r="C1047" s="616" t="s">
        <v>518</v>
      </c>
      <c r="D1047" s="705" t="s">
        <v>1544</v>
      </c>
    </row>
    <row r="1048" customFormat="false" ht="13.5" hidden="false" customHeight="false" outlineLevel="0" collapsed="false">
      <c r="C1048" s="616" t="s">
        <v>518</v>
      </c>
      <c r="D1048" s="705" t="s">
        <v>1545</v>
      </c>
    </row>
    <row r="1049" customFormat="false" ht="13.5" hidden="false" customHeight="false" outlineLevel="0" collapsed="false">
      <c r="C1049" s="616" t="s">
        <v>518</v>
      </c>
      <c r="D1049" s="705" t="s">
        <v>1546</v>
      </c>
    </row>
    <row r="1050" customFormat="false" ht="13.5" hidden="false" customHeight="false" outlineLevel="0" collapsed="false">
      <c r="C1050" s="616" t="s">
        <v>518</v>
      </c>
      <c r="D1050" s="705" t="s">
        <v>1547</v>
      </c>
    </row>
    <row r="1051" customFormat="false" ht="13.5" hidden="false" customHeight="false" outlineLevel="0" collapsed="false">
      <c r="C1051" s="616" t="s">
        <v>518</v>
      </c>
      <c r="D1051" s="705" t="s">
        <v>1548</v>
      </c>
    </row>
    <row r="1052" customFormat="false" ht="13.5" hidden="false" customHeight="false" outlineLevel="0" collapsed="false">
      <c r="C1052" s="616" t="s">
        <v>518</v>
      </c>
      <c r="D1052" s="705" t="s">
        <v>1549</v>
      </c>
    </row>
    <row r="1053" customFormat="false" ht="13.5" hidden="false" customHeight="false" outlineLevel="0" collapsed="false">
      <c r="C1053" s="616" t="s">
        <v>518</v>
      </c>
      <c r="D1053" s="705" t="s">
        <v>1550</v>
      </c>
    </row>
    <row r="1054" customFormat="false" ht="13.5" hidden="false" customHeight="false" outlineLevel="0" collapsed="false">
      <c r="C1054" s="616" t="s">
        <v>518</v>
      </c>
      <c r="D1054" s="705" t="s">
        <v>1551</v>
      </c>
    </row>
    <row r="1055" customFormat="false" ht="13.5" hidden="false" customHeight="false" outlineLevel="0" collapsed="false">
      <c r="C1055" s="616" t="s">
        <v>518</v>
      </c>
      <c r="D1055" s="705" t="s">
        <v>1552</v>
      </c>
    </row>
    <row r="1056" customFormat="false" ht="13.5" hidden="false" customHeight="false" outlineLevel="0" collapsed="false">
      <c r="C1056" s="616" t="s">
        <v>518</v>
      </c>
      <c r="D1056" s="705" t="s">
        <v>1553</v>
      </c>
    </row>
    <row r="1057" customFormat="false" ht="13.5" hidden="false" customHeight="false" outlineLevel="0" collapsed="false">
      <c r="C1057" s="616" t="s">
        <v>518</v>
      </c>
      <c r="D1057" s="705" t="s">
        <v>1554</v>
      </c>
    </row>
    <row r="1058" customFormat="false" ht="13.5" hidden="false" customHeight="false" outlineLevel="0" collapsed="false">
      <c r="C1058" s="616" t="s">
        <v>518</v>
      </c>
      <c r="D1058" s="705" t="s">
        <v>1555</v>
      </c>
    </row>
    <row r="1059" customFormat="false" ht="13.5" hidden="false" customHeight="false" outlineLevel="0" collapsed="false">
      <c r="C1059" s="616" t="s">
        <v>518</v>
      </c>
      <c r="D1059" s="705" t="s">
        <v>1556</v>
      </c>
    </row>
    <row r="1060" customFormat="false" ht="13.5" hidden="false" customHeight="false" outlineLevel="0" collapsed="false">
      <c r="C1060" s="616" t="s">
        <v>518</v>
      </c>
      <c r="D1060" s="705" t="s">
        <v>1557</v>
      </c>
    </row>
    <row r="1061" customFormat="false" ht="13.5" hidden="false" customHeight="false" outlineLevel="0" collapsed="false">
      <c r="C1061" s="616" t="s">
        <v>518</v>
      </c>
      <c r="D1061" s="705" t="s">
        <v>1558</v>
      </c>
    </row>
    <row r="1062" customFormat="false" ht="13.5" hidden="false" customHeight="false" outlineLevel="0" collapsed="false">
      <c r="C1062" s="616" t="s">
        <v>518</v>
      </c>
      <c r="D1062" s="705" t="s">
        <v>1559</v>
      </c>
    </row>
    <row r="1063" customFormat="false" ht="13.5" hidden="false" customHeight="false" outlineLevel="0" collapsed="false">
      <c r="C1063" s="616" t="s">
        <v>518</v>
      </c>
      <c r="D1063" s="705" t="s">
        <v>1560</v>
      </c>
    </row>
    <row r="1064" customFormat="false" ht="13.5" hidden="false" customHeight="false" outlineLevel="0" collapsed="false">
      <c r="C1064" s="616" t="s">
        <v>518</v>
      </c>
      <c r="D1064" s="705" t="s">
        <v>853</v>
      </c>
    </row>
    <row r="1065" customFormat="false" ht="13.5" hidden="false" customHeight="false" outlineLevel="0" collapsed="false">
      <c r="C1065" s="616" t="s">
        <v>518</v>
      </c>
      <c r="D1065" s="705" t="s">
        <v>1561</v>
      </c>
    </row>
    <row r="1066" customFormat="false" ht="13.5" hidden="false" customHeight="false" outlineLevel="0" collapsed="false">
      <c r="C1066" s="616" t="s">
        <v>518</v>
      </c>
      <c r="D1066" s="705" t="s">
        <v>1562</v>
      </c>
    </row>
    <row r="1067" customFormat="false" ht="13.5" hidden="false" customHeight="false" outlineLevel="0" collapsed="false">
      <c r="C1067" s="616" t="s">
        <v>518</v>
      </c>
      <c r="D1067" s="705" t="s">
        <v>1027</v>
      </c>
    </row>
    <row r="1068" customFormat="false" ht="13.5" hidden="false" customHeight="false" outlineLevel="0" collapsed="false">
      <c r="C1068" s="616" t="s">
        <v>518</v>
      </c>
      <c r="D1068" s="705" t="s">
        <v>1563</v>
      </c>
    </row>
    <row r="1069" customFormat="false" ht="13.5" hidden="false" customHeight="false" outlineLevel="0" collapsed="false">
      <c r="C1069" s="616" t="s">
        <v>518</v>
      </c>
      <c r="D1069" s="705" t="s">
        <v>1564</v>
      </c>
    </row>
    <row r="1070" customFormat="false" ht="13.5" hidden="false" customHeight="false" outlineLevel="0" collapsed="false">
      <c r="C1070" s="616" t="s">
        <v>518</v>
      </c>
      <c r="D1070" s="705" t="s">
        <v>1565</v>
      </c>
    </row>
    <row r="1071" customFormat="false" ht="13.5" hidden="false" customHeight="false" outlineLevel="0" collapsed="false">
      <c r="C1071" s="616" t="s">
        <v>518</v>
      </c>
      <c r="D1071" s="705" t="s">
        <v>1566</v>
      </c>
    </row>
    <row r="1072" customFormat="false" ht="13.5" hidden="false" customHeight="false" outlineLevel="0" collapsed="false">
      <c r="C1072" s="616" t="s">
        <v>518</v>
      </c>
      <c r="D1072" s="705" t="s">
        <v>1567</v>
      </c>
    </row>
    <row r="1073" customFormat="false" ht="13.5" hidden="false" customHeight="false" outlineLevel="0" collapsed="false">
      <c r="C1073" s="616" t="s">
        <v>518</v>
      </c>
      <c r="D1073" s="705" t="s">
        <v>1568</v>
      </c>
    </row>
    <row r="1074" customFormat="false" ht="13.5" hidden="false" customHeight="false" outlineLevel="0" collapsed="false">
      <c r="C1074" s="616" t="s">
        <v>518</v>
      </c>
      <c r="D1074" s="705" t="s">
        <v>1569</v>
      </c>
    </row>
    <row r="1075" customFormat="false" ht="13.5" hidden="false" customHeight="false" outlineLevel="0" collapsed="false">
      <c r="C1075" s="616" t="s">
        <v>518</v>
      </c>
      <c r="D1075" s="705" t="s">
        <v>1570</v>
      </c>
    </row>
    <row r="1076" customFormat="false" ht="13.5" hidden="false" customHeight="false" outlineLevel="0" collapsed="false">
      <c r="C1076" s="616" t="s">
        <v>520</v>
      </c>
      <c r="D1076" s="705" t="s">
        <v>1571</v>
      </c>
    </row>
    <row r="1077" customFormat="false" ht="13.5" hidden="false" customHeight="false" outlineLevel="0" collapsed="false">
      <c r="C1077" s="616" t="s">
        <v>520</v>
      </c>
      <c r="D1077" s="705" t="s">
        <v>1572</v>
      </c>
    </row>
    <row r="1078" customFormat="false" ht="13.5" hidden="false" customHeight="false" outlineLevel="0" collapsed="false">
      <c r="C1078" s="616" t="s">
        <v>520</v>
      </c>
      <c r="D1078" s="705" t="s">
        <v>1573</v>
      </c>
    </row>
    <row r="1079" customFormat="false" ht="13.5" hidden="false" customHeight="false" outlineLevel="0" collapsed="false">
      <c r="C1079" s="616" t="s">
        <v>520</v>
      </c>
      <c r="D1079" s="705" t="s">
        <v>1574</v>
      </c>
    </row>
    <row r="1080" customFormat="false" ht="13.5" hidden="false" customHeight="false" outlineLevel="0" collapsed="false">
      <c r="C1080" s="616" t="s">
        <v>520</v>
      </c>
      <c r="D1080" s="705" t="s">
        <v>1575</v>
      </c>
    </row>
    <row r="1081" customFormat="false" ht="13.5" hidden="false" customHeight="false" outlineLevel="0" collapsed="false">
      <c r="C1081" s="616" t="s">
        <v>520</v>
      </c>
      <c r="D1081" s="705" t="s">
        <v>1576</v>
      </c>
    </row>
    <row r="1082" customFormat="false" ht="13.5" hidden="false" customHeight="false" outlineLevel="0" collapsed="false">
      <c r="C1082" s="616" t="s">
        <v>520</v>
      </c>
      <c r="D1082" s="705" t="s">
        <v>1577</v>
      </c>
    </row>
    <row r="1083" customFormat="false" ht="13.5" hidden="false" customHeight="false" outlineLevel="0" collapsed="false">
      <c r="C1083" s="616" t="s">
        <v>520</v>
      </c>
      <c r="D1083" s="705" t="s">
        <v>1578</v>
      </c>
    </row>
    <row r="1084" customFormat="false" ht="13.5" hidden="false" customHeight="false" outlineLevel="0" collapsed="false">
      <c r="C1084" s="616" t="s">
        <v>520</v>
      </c>
      <c r="D1084" s="705" t="s">
        <v>1579</v>
      </c>
    </row>
    <row r="1085" customFormat="false" ht="13.5" hidden="false" customHeight="false" outlineLevel="0" collapsed="false">
      <c r="C1085" s="616" t="s">
        <v>520</v>
      </c>
      <c r="D1085" s="705" t="s">
        <v>1580</v>
      </c>
    </row>
    <row r="1086" customFormat="false" ht="13.5" hidden="false" customHeight="false" outlineLevel="0" collapsed="false">
      <c r="C1086" s="616" t="s">
        <v>520</v>
      </c>
      <c r="D1086" s="705" t="s">
        <v>1581</v>
      </c>
    </row>
    <row r="1087" customFormat="false" ht="13.5" hidden="false" customHeight="false" outlineLevel="0" collapsed="false">
      <c r="C1087" s="616" t="s">
        <v>520</v>
      </c>
      <c r="D1087" s="705" t="s">
        <v>1582</v>
      </c>
    </row>
    <row r="1088" customFormat="false" ht="13.5" hidden="false" customHeight="false" outlineLevel="0" collapsed="false">
      <c r="C1088" s="616" t="s">
        <v>520</v>
      </c>
      <c r="D1088" s="705" t="s">
        <v>1583</v>
      </c>
    </row>
    <row r="1089" customFormat="false" ht="13.5" hidden="false" customHeight="false" outlineLevel="0" collapsed="false">
      <c r="C1089" s="616" t="s">
        <v>520</v>
      </c>
      <c r="D1089" s="705" t="s">
        <v>1584</v>
      </c>
    </row>
    <row r="1090" customFormat="false" ht="13.5" hidden="false" customHeight="false" outlineLevel="0" collapsed="false">
      <c r="C1090" s="616" t="s">
        <v>520</v>
      </c>
      <c r="D1090" s="705" t="s">
        <v>1585</v>
      </c>
    </row>
    <row r="1091" customFormat="false" ht="13.5" hidden="false" customHeight="false" outlineLevel="0" collapsed="false">
      <c r="C1091" s="616" t="s">
        <v>520</v>
      </c>
      <c r="D1091" s="705" t="s">
        <v>1586</v>
      </c>
    </row>
    <row r="1092" customFormat="false" ht="13.5" hidden="false" customHeight="false" outlineLevel="0" collapsed="false">
      <c r="C1092" s="616" t="s">
        <v>520</v>
      </c>
      <c r="D1092" s="705" t="s">
        <v>1587</v>
      </c>
    </row>
    <row r="1093" customFormat="false" ht="13.5" hidden="false" customHeight="false" outlineLevel="0" collapsed="false">
      <c r="C1093" s="616" t="s">
        <v>520</v>
      </c>
      <c r="D1093" s="705" t="s">
        <v>1588</v>
      </c>
    </row>
    <row r="1094" customFormat="false" ht="13.5" hidden="false" customHeight="false" outlineLevel="0" collapsed="false">
      <c r="C1094" s="616" t="s">
        <v>520</v>
      </c>
      <c r="D1094" s="705" t="s">
        <v>1589</v>
      </c>
    </row>
    <row r="1095" customFormat="false" ht="13.5" hidden="false" customHeight="false" outlineLevel="0" collapsed="false">
      <c r="C1095" s="616" t="s">
        <v>522</v>
      </c>
      <c r="D1095" s="705" t="s">
        <v>1590</v>
      </c>
    </row>
    <row r="1096" customFormat="false" ht="13.5" hidden="false" customHeight="false" outlineLevel="0" collapsed="false">
      <c r="C1096" s="616" t="s">
        <v>522</v>
      </c>
      <c r="D1096" s="705" t="s">
        <v>1591</v>
      </c>
    </row>
    <row r="1097" customFormat="false" ht="13.5" hidden="false" customHeight="false" outlineLevel="0" collapsed="false">
      <c r="C1097" s="616" t="s">
        <v>522</v>
      </c>
      <c r="D1097" s="705" t="s">
        <v>1592</v>
      </c>
    </row>
    <row r="1098" customFormat="false" ht="13.5" hidden="false" customHeight="false" outlineLevel="0" collapsed="false">
      <c r="C1098" s="616" t="s">
        <v>522</v>
      </c>
      <c r="D1098" s="705" t="s">
        <v>1593</v>
      </c>
    </row>
    <row r="1099" customFormat="false" ht="13.5" hidden="false" customHeight="false" outlineLevel="0" collapsed="false">
      <c r="C1099" s="616" t="s">
        <v>522</v>
      </c>
      <c r="D1099" s="705" t="s">
        <v>1594</v>
      </c>
    </row>
    <row r="1100" customFormat="false" ht="13.5" hidden="false" customHeight="false" outlineLevel="0" collapsed="false">
      <c r="C1100" s="616" t="s">
        <v>522</v>
      </c>
      <c r="D1100" s="705" t="s">
        <v>1595</v>
      </c>
    </row>
    <row r="1101" customFormat="false" ht="13.5" hidden="false" customHeight="false" outlineLevel="0" collapsed="false">
      <c r="C1101" s="616" t="s">
        <v>522</v>
      </c>
      <c r="D1101" s="705" t="s">
        <v>1596</v>
      </c>
    </row>
    <row r="1102" customFormat="false" ht="13.5" hidden="false" customHeight="false" outlineLevel="0" collapsed="false">
      <c r="C1102" s="616" t="s">
        <v>522</v>
      </c>
      <c r="D1102" s="705" t="s">
        <v>1597</v>
      </c>
    </row>
    <row r="1103" customFormat="false" ht="13.5" hidden="false" customHeight="false" outlineLevel="0" collapsed="false">
      <c r="C1103" s="616" t="s">
        <v>522</v>
      </c>
      <c r="D1103" s="705" t="s">
        <v>1598</v>
      </c>
    </row>
    <row r="1104" customFormat="false" ht="13.5" hidden="false" customHeight="false" outlineLevel="0" collapsed="false">
      <c r="C1104" s="616" t="s">
        <v>522</v>
      </c>
      <c r="D1104" s="705" t="s">
        <v>1599</v>
      </c>
    </row>
    <row r="1105" customFormat="false" ht="13.5" hidden="false" customHeight="false" outlineLevel="0" collapsed="false">
      <c r="C1105" s="616" t="s">
        <v>522</v>
      </c>
      <c r="D1105" s="705" t="s">
        <v>1600</v>
      </c>
    </row>
    <row r="1106" customFormat="false" ht="13.5" hidden="false" customHeight="false" outlineLevel="0" collapsed="false">
      <c r="C1106" s="616" t="s">
        <v>522</v>
      </c>
      <c r="D1106" s="705" t="s">
        <v>1601</v>
      </c>
    </row>
    <row r="1107" customFormat="false" ht="13.5" hidden="false" customHeight="false" outlineLevel="0" collapsed="false">
      <c r="C1107" s="616" t="s">
        <v>522</v>
      </c>
      <c r="D1107" s="705" t="s">
        <v>1602</v>
      </c>
    </row>
    <row r="1108" customFormat="false" ht="13.5" hidden="false" customHeight="false" outlineLevel="0" collapsed="false">
      <c r="C1108" s="616" t="s">
        <v>522</v>
      </c>
      <c r="D1108" s="705" t="s">
        <v>1603</v>
      </c>
    </row>
    <row r="1109" customFormat="false" ht="13.5" hidden="false" customHeight="false" outlineLevel="0" collapsed="false">
      <c r="C1109" s="616" t="s">
        <v>522</v>
      </c>
      <c r="D1109" s="705" t="s">
        <v>1604</v>
      </c>
    </row>
    <row r="1110" customFormat="false" ht="13.5" hidden="false" customHeight="false" outlineLevel="0" collapsed="false">
      <c r="C1110" s="616" t="s">
        <v>522</v>
      </c>
      <c r="D1110" s="705" t="s">
        <v>1605</v>
      </c>
    </row>
    <row r="1111" customFormat="false" ht="13.5" hidden="false" customHeight="false" outlineLevel="0" collapsed="false">
      <c r="C1111" s="616" t="s">
        <v>522</v>
      </c>
      <c r="D1111" s="705" t="s">
        <v>1606</v>
      </c>
    </row>
    <row r="1112" customFormat="false" ht="13.5" hidden="false" customHeight="false" outlineLevel="0" collapsed="false">
      <c r="C1112" s="616" t="s">
        <v>522</v>
      </c>
      <c r="D1112" s="705" t="s">
        <v>1607</v>
      </c>
    </row>
    <row r="1113" customFormat="false" ht="13.5" hidden="false" customHeight="false" outlineLevel="0" collapsed="false">
      <c r="C1113" s="616" t="s">
        <v>522</v>
      </c>
      <c r="D1113" s="705" t="s">
        <v>1608</v>
      </c>
    </row>
    <row r="1114" customFormat="false" ht="13.5" hidden="false" customHeight="false" outlineLevel="0" collapsed="false">
      <c r="C1114" s="616" t="s">
        <v>522</v>
      </c>
      <c r="D1114" s="705" t="s">
        <v>1609</v>
      </c>
    </row>
    <row r="1115" customFormat="false" ht="13.5" hidden="false" customHeight="false" outlineLevel="0" collapsed="false">
      <c r="C1115" s="616" t="s">
        <v>522</v>
      </c>
      <c r="D1115" s="705" t="s">
        <v>1610</v>
      </c>
    </row>
    <row r="1116" customFormat="false" ht="13.5" hidden="false" customHeight="false" outlineLevel="0" collapsed="false">
      <c r="C1116" s="616" t="s">
        <v>522</v>
      </c>
      <c r="D1116" s="705" t="s">
        <v>1611</v>
      </c>
    </row>
    <row r="1117" customFormat="false" ht="13.5" hidden="false" customHeight="false" outlineLevel="0" collapsed="false">
      <c r="C1117" s="616" t="s">
        <v>522</v>
      </c>
      <c r="D1117" s="705" t="s">
        <v>1612</v>
      </c>
    </row>
    <row r="1118" customFormat="false" ht="13.5" hidden="false" customHeight="false" outlineLevel="0" collapsed="false">
      <c r="C1118" s="616" t="s">
        <v>522</v>
      </c>
      <c r="D1118" s="705" t="s">
        <v>1613</v>
      </c>
    </row>
    <row r="1119" customFormat="false" ht="13.5" hidden="false" customHeight="false" outlineLevel="0" collapsed="false">
      <c r="C1119" s="616" t="s">
        <v>522</v>
      </c>
      <c r="D1119" s="705" t="s">
        <v>1614</v>
      </c>
    </row>
    <row r="1120" customFormat="false" ht="13.5" hidden="false" customHeight="false" outlineLevel="0" collapsed="false">
      <c r="C1120" s="616" t="s">
        <v>522</v>
      </c>
      <c r="D1120" s="705" t="s">
        <v>1615</v>
      </c>
    </row>
    <row r="1121" customFormat="false" ht="13.5" hidden="false" customHeight="false" outlineLevel="0" collapsed="false">
      <c r="C1121" s="616" t="s">
        <v>524</v>
      </c>
      <c r="D1121" s="705" t="s">
        <v>1616</v>
      </c>
    </row>
    <row r="1122" customFormat="false" ht="13.5" hidden="false" customHeight="false" outlineLevel="0" collapsed="false">
      <c r="C1122" s="616" t="s">
        <v>524</v>
      </c>
      <c r="D1122" s="705" t="s">
        <v>1617</v>
      </c>
    </row>
    <row r="1123" customFormat="false" ht="13.5" hidden="false" customHeight="false" outlineLevel="0" collapsed="false">
      <c r="C1123" s="616" t="s">
        <v>524</v>
      </c>
      <c r="D1123" s="705" t="s">
        <v>1618</v>
      </c>
    </row>
    <row r="1124" customFormat="false" ht="13.5" hidden="false" customHeight="false" outlineLevel="0" collapsed="false">
      <c r="C1124" s="616" t="s">
        <v>524</v>
      </c>
      <c r="D1124" s="705" t="s">
        <v>1619</v>
      </c>
    </row>
    <row r="1125" customFormat="false" ht="13.5" hidden="false" customHeight="false" outlineLevel="0" collapsed="false">
      <c r="C1125" s="616" t="s">
        <v>524</v>
      </c>
      <c r="D1125" s="705" t="s">
        <v>1620</v>
      </c>
    </row>
    <row r="1126" customFormat="false" ht="13.5" hidden="false" customHeight="false" outlineLevel="0" collapsed="false">
      <c r="C1126" s="616" t="s">
        <v>524</v>
      </c>
      <c r="D1126" s="705" t="s">
        <v>1621</v>
      </c>
    </row>
    <row r="1127" customFormat="false" ht="13.5" hidden="false" customHeight="false" outlineLevel="0" collapsed="false">
      <c r="C1127" s="616" t="s">
        <v>524</v>
      </c>
      <c r="D1127" s="705" t="s">
        <v>1622</v>
      </c>
    </row>
    <row r="1128" customFormat="false" ht="13.5" hidden="false" customHeight="false" outlineLevel="0" collapsed="false">
      <c r="C1128" s="616" t="s">
        <v>524</v>
      </c>
      <c r="D1128" s="705" t="s">
        <v>1623</v>
      </c>
    </row>
    <row r="1129" customFormat="false" ht="13.5" hidden="false" customHeight="false" outlineLevel="0" collapsed="false">
      <c r="C1129" s="616" t="s">
        <v>524</v>
      </c>
      <c r="D1129" s="705" t="s">
        <v>1624</v>
      </c>
    </row>
    <row r="1130" customFormat="false" ht="13.5" hidden="false" customHeight="false" outlineLevel="0" collapsed="false">
      <c r="C1130" s="616" t="s">
        <v>524</v>
      </c>
      <c r="D1130" s="705" t="s">
        <v>1625</v>
      </c>
    </row>
    <row r="1131" customFormat="false" ht="13.5" hidden="false" customHeight="false" outlineLevel="0" collapsed="false">
      <c r="C1131" s="616" t="s">
        <v>524</v>
      </c>
      <c r="D1131" s="705" t="s">
        <v>1626</v>
      </c>
    </row>
    <row r="1132" customFormat="false" ht="13.5" hidden="false" customHeight="false" outlineLevel="0" collapsed="false">
      <c r="C1132" s="616" t="s">
        <v>524</v>
      </c>
      <c r="D1132" s="705" t="s">
        <v>1627</v>
      </c>
    </row>
    <row r="1133" customFormat="false" ht="13.5" hidden="false" customHeight="false" outlineLevel="0" collapsed="false">
      <c r="C1133" s="616" t="s">
        <v>524</v>
      </c>
      <c r="D1133" s="705" t="s">
        <v>1628</v>
      </c>
    </row>
    <row r="1134" customFormat="false" ht="13.5" hidden="false" customHeight="false" outlineLevel="0" collapsed="false">
      <c r="C1134" s="616" t="s">
        <v>524</v>
      </c>
      <c r="D1134" s="705" t="s">
        <v>1629</v>
      </c>
    </row>
    <row r="1135" customFormat="false" ht="13.5" hidden="false" customHeight="false" outlineLevel="0" collapsed="false">
      <c r="C1135" s="616" t="s">
        <v>524</v>
      </c>
      <c r="D1135" s="705" t="s">
        <v>1630</v>
      </c>
    </row>
    <row r="1136" customFormat="false" ht="13.5" hidden="false" customHeight="false" outlineLevel="0" collapsed="false">
      <c r="C1136" s="616" t="s">
        <v>524</v>
      </c>
      <c r="D1136" s="705" t="s">
        <v>1631</v>
      </c>
    </row>
    <row r="1137" customFormat="false" ht="13.5" hidden="false" customHeight="false" outlineLevel="0" collapsed="false">
      <c r="C1137" s="616" t="s">
        <v>524</v>
      </c>
      <c r="D1137" s="705" t="s">
        <v>1632</v>
      </c>
    </row>
    <row r="1138" customFormat="false" ht="13.5" hidden="false" customHeight="false" outlineLevel="0" collapsed="false">
      <c r="C1138" s="616" t="s">
        <v>524</v>
      </c>
      <c r="D1138" s="705" t="s">
        <v>1633</v>
      </c>
    </row>
    <row r="1139" customFormat="false" ht="13.5" hidden="false" customHeight="false" outlineLevel="0" collapsed="false">
      <c r="C1139" s="616" t="s">
        <v>524</v>
      </c>
      <c r="D1139" s="705" t="s">
        <v>1634</v>
      </c>
    </row>
    <row r="1140" customFormat="false" ht="13.5" hidden="false" customHeight="false" outlineLevel="0" collapsed="false">
      <c r="C1140" s="616" t="s">
        <v>524</v>
      </c>
      <c r="D1140" s="705" t="s">
        <v>1635</v>
      </c>
    </row>
    <row r="1141" customFormat="false" ht="13.5" hidden="false" customHeight="false" outlineLevel="0" collapsed="false">
      <c r="C1141" s="616" t="s">
        <v>524</v>
      </c>
      <c r="D1141" s="705" t="s">
        <v>1636</v>
      </c>
    </row>
    <row r="1142" customFormat="false" ht="13.5" hidden="false" customHeight="false" outlineLevel="0" collapsed="false">
      <c r="C1142" s="616" t="s">
        <v>524</v>
      </c>
      <c r="D1142" s="705" t="s">
        <v>1637</v>
      </c>
    </row>
    <row r="1143" customFormat="false" ht="13.5" hidden="false" customHeight="false" outlineLevel="0" collapsed="false">
      <c r="C1143" s="616" t="s">
        <v>524</v>
      </c>
      <c r="D1143" s="705" t="s">
        <v>1638</v>
      </c>
    </row>
    <row r="1144" customFormat="false" ht="13.5" hidden="false" customHeight="false" outlineLevel="0" collapsed="false">
      <c r="C1144" s="616" t="s">
        <v>524</v>
      </c>
      <c r="D1144" s="705" t="s">
        <v>1639</v>
      </c>
    </row>
    <row r="1145" customFormat="false" ht="13.5" hidden="false" customHeight="false" outlineLevel="0" collapsed="false">
      <c r="C1145" s="616" t="s">
        <v>524</v>
      </c>
      <c r="D1145" s="705" t="s">
        <v>1640</v>
      </c>
    </row>
    <row r="1146" customFormat="false" ht="13.5" hidden="false" customHeight="false" outlineLevel="0" collapsed="false">
      <c r="C1146" s="616" t="s">
        <v>524</v>
      </c>
      <c r="D1146" s="705" t="s">
        <v>1641</v>
      </c>
    </row>
    <row r="1147" customFormat="false" ht="13.5" hidden="false" customHeight="false" outlineLevel="0" collapsed="false">
      <c r="C1147" s="616" t="s">
        <v>524</v>
      </c>
      <c r="D1147" s="705" t="s">
        <v>1642</v>
      </c>
    </row>
    <row r="1148" customFormat="false" ht="13.5" hidden="false" customHeight="false" outlineLevel="0" collapsed="false">
      <c r="C1148" s="616" t="s">
        <v>524</v>
      </c>
      <c r="D1148" s="705" t="s">
        <v>1643</v>
      </c>
    </row>
    <row r="1149" customFormat="false" ht="13.5" hidden="false" customHeight="false" outlineLevel="0" collapsed="false">
      <c r="C1149" s="616" t="s">
        <v>524</v>
      </c>
      <c r="D1149" s="705" t="s">
        <v>1644</v>
      </c>
    </row>
    <row r="1150" customFormat="false" ht="13.5" hidden="false" customHeight="false" outlineLevel="0" collapsed="false">
      <c r="C1150" s="616" t="s">
        <v>524</v>
      </c>
      <c r="D1150" s="705" t="s">
        <v>1645</v>
      </c>
    </row>
    <row r="1151" customFormat="false" ht="13.5" hidden="false" customHeight="false" outlineLevel="0" collapsed="false">
      <c r="C1151" s="616" t="s">
        <v>524</v>
      </c>
      <c r="D1151" s="705" t="s">
        <v>1646</v>
      </c>
    </row>
    <row r="1152" customFormat="false" ht="13.5" hidden="false" customHeight="false" outlineLevel="0" collapsed="false">
      <c r="C1152" s="616" t="s">
        <v>524</v>
      </c>
      <c r="D1152" s="705" t="s">
        <v>1647</v>
      </c>
    </row>
    <row r="1153" customFormat="false" ht="13.5" hidden="false" customHeight="false" outlineLevel="0" collapsed="false">
      <c r="C1153" s="616" t="s">
        <v>524</v>
      </c>
      <c r="D1153" s="705" t="s">
        <v>1648</v>
      </c>
    </row>
    <row r="1154" customFormat="false" ht="13.5" hidden="false" customHeight="false" outlineLevel="0" collapsed="false">
      <c r="C1154" s="616" t="s">
        <v>524</v>
      </c>
      <c r="D1154" s="705" t="s">
        <v>1649</v>
      </c>
    </row>
    <row r="1155" customFormat="false" ht="13.5" hidden="false" customHeight="false" outlineLevel="0" collapsed="false">
      <c r="C1155" s="616" t="s">
        <v>524</v>
      </c>
      <c r="D1155" s="705" t="s">
        <v>1650</v>
      </c>
    </row>
    <row r="1156" customFormat="false" ht="13.5" hidden="false" customHeight="false" outlineLevel="0" collapsed="false">
      <c r="C1156" s="616" t="s">
        <v>524</v>
      </c>
      <c r="D1156" s="705" t="s">
        <v>1651</v>
      </c>
    </row>
    <row r="1157" customFormat="false" ht="13.5" hidden="false" customHeight="false" outlineLevel="0" collapsed="false">
      <c r="C1157" s="616" t="s">
        <v>524</v>
      </c>
      <c r="D1157" s="705" t="s">
        <v>1652</v>
      </c>
    </row>
    <row r="1158" customFormat="false" ht="13.5" hidden="false" customHeight="false" outlineLevel="0" collapsed="false">
      <c r="C1158" s="616" t="s">
        <v>524</v>
      </c>
      <c r="D1158" s="705" t="s">
        <v>1653</v>
      </c>
    </row>
    <row r="1159" customFormat="false" ht="13.5" hidden="false" customHeight="false" outlineLevel="0" collapsed="false">
      <c r="C1159" s="616" t="s">
        <v>524</v>
      </c>
      <c r="D1159" s="705" t="s">
        <v>1654</v>
      </c>
    </row>
    <row r="1160" customFormat="false" ht="13.5" hidden="false" customHeight="false" outlineLevel="0" collapsed="false">
      <c r="C1160" s="616" t="s">
        <v>524</v>
      </c>
      <c r="D1160" s="705" t="s">
        <v>1655</v>
      </c>
    </row>
    <row r="1161" customFormat="false" ht="13.5" hidden="false" customHeight="false" outlineLevel="0" collapsed="false">
      <c r="C1161" s="616" t="s">
        <v>524</v>
      </c>
      <c r="D1161" s="705" t="s">
        <v>1656</v>
      </c>
    </row>
    <row r="1162" customFormat="false" ht="13.5" hidden="false" customHeight="false" outlineLevel="0" collapsed="false">
      <c r="C1162" s="616" t="s">
        <v>524</v>
      </c>
      <c r="D1162" s="705" t="s">
        <v>1657</v>
      </c>
    </row>
    <row r="1163" customFormat="false" ht="13.5" hidden="false" customHeight="false" outlineLevel="0" collapsed="false">
      <c r="C1163" s="616" t="s">
        <v>524</v>
      </c>
      <c r="D1163" s="705" t="s">
        <v>1658</v>
      </c>
    </row>
    <row r="1164" customFormat="false" ht="13.5" hidden="false" customHeight="false" outlineLevel="0" collapsed="false">
      <c r="C1164" s="616" t="s">
        <v>526</v>
      </c>
      <c r="D1164" s="705" t="s">
        <v>1659</v>
      </c>
    </row>
    <row r="1165" customFormat="false" ht="13.5" hidden="false" customHeight="false" outlineLevel="0" collapsed="false">
      <c r="C1165" s="616" t="s">
        <v>526</v>
      </c>
      <c r="D1165" s="705" t="s">
        <v>1660</v>
      </c>
    </row>
    <row r="1166" customFormat="false" ht="13.5" hidden="false" customHeight="false" outlineLevel="0" collapsed="false">
      <c r="C1166" s="616" t="s">
        <v>526</v>
      </c>
      <c r="D1166" s="705" t="s">
        <v>1661</v>
      </c>
    </row>
    <row r="1167" customFormat="false" ht="13.5" hidden="false" customHeight="false" outlineLevel="0" collapsed="false">
      <c r="C1167" s="616" t="s">
        <v>526</v>
      </c>
      <c r="D1167" s="705" t="s">
        <v>1662</v>
      </c>
    </row>
    <row r="1168" customFormat="false" ht="13.5" hidden="false" customHeight="false" outlineLevel="0" collapsed="false">
      <c r="C1168" s="616" t="s">
        <v>526</v>
      </c>
      <c r="D1168" s="705" t="s">
        <v>1663</v>
      </c>
    </row>
    <row r="1169" customFormat="false" ht="13.5" hidden="false" customHeight="false" outlineLevel="0" collapsed="false">
      <c r="C1169" s="616" t="s">
        <v>526</v>
      </c>
      <c r="D1169" s="705" t="s">
        <v>1664</v>
      </c>
    </row>
    <row r="1170" customFormat="false" ht="13.5" hidden="false" customHeight="false" outlineLevel="0" collapsed="false">
      <c r="C1170" s="616" t="s">
        <v>526</v>
      </c>
      <c r="D1170" s="705" t="s">
        <v>1665</v>
      </c>
    </row>
    <row r="1171" customFormat="false" ht="13.5" hidden="false" customHeight="false" outlineLevel="0" collapsed="false">
      <c r="C1171" s="616" t="s">
        <v>526</v>
      </c>
      <c r="D1171" s="705" t="s">
        <v>1666</v>
      </c>
    </row>
    <row r="1172" customFormat="false" ht="13.5" hidden="false" customHeight="false" outlineLevel="0" collapsed="false">
      <c r="C1172" s="616" t="s">
        <v>526</v>
      </c>
      <c r="D1172" s="705" t="s">
        <v>1667</v>
      </c>
    </row>
    <row r="1173" customFormat="false" ht="13.5" hidden="false" customHeight="false" outlineLevel="0" collapsed="false">
      <c r="C1173" s="616" t="s">
        <v>526</v>
      </c>
      <c r="D1173" s="705" t="s">
        <v>1668</v>
      </c>
    </row>
    <row r="1174" customFormat="false" ht="13.5" hidden="false" customHeight="false" outlineLevel="0" collapsed="false">
      <c r="C1174" s="616" t="s">
        <v>526</v>
      </c>
      <c r="D1174" s="705" t="s">
        <v>1669</v>
      </c>
    </row>
    <row r="1175" customFormat="false" ht="13.5" hidden="false" customHeight="false" outlineLevel="0" collapsed="false">
      <c r="C1175" s="616" t="s">
        <v>526</v>
      </c>
      <c r="D1175" s="705" t="s">
        <v>1670</v>
      </c>
    </row>
    <row r="1176" customFormat="false" ht="13.5" hidden="false" customHeight="false" outlineLevel="0" collapsed="false">
      <c r="C1176" s="616" t="s">
        <v>526</v>
      </c>
      <c r="D1176" s="705" t="s">
        <v>1671</v>
      </c>
    </row>
    <row r="1177" customFormat="false" ht="13.5" hidden="false" customHeight="false" outlineLevel="0" collapsed="false">
      <c r="C1177" s="616" t="s">
        <v>526</v>
      </c>
      <c r="D1177" s="705" t="s">
        <v>1672</v>
      </c>
    </row>
    <row r="1178" customFormat="false" ht="13.5" hidden="false" customHeight="false" outlineLevel="0" collapsed="false">
      <c r="C1178" s="616" t="s">
        <v>526</v>
      </c>
      <c r="D1178" s="705" t="s">
        <v>1673</v>
      </c>
    </row>
    <row r="1179" customFormat="false" ht="13.5" hidden="false" customHeight="false" outlineLevel="0" collapsed="false">
      <c r="C1179" s="616" t="s">
        <v>526</v>
      </c>
      <c r="D1179" s="705" t="s">
        <v>1674</v>
      </c>
    </row>
    <row r="1180" customFormat="false" ht="13.5" hidden="false" customHeight="false" outlineLevel="0" collapsed="false">
      <c r="C1180" s="616" t="s">
        <v>526</v>
      </c>
      <c r="D1180" s="705" t="s">
        <v>1675</v>
      </c>
    </row>
    <row r="1181" customFormat="false" ht="13.5" hidden="false" customHeight="false" outlineLevel="0" collapsed="false">
      <c r="C1181" s="616" t="s">
        <v>526</v>
      </c>
      <c r="D1181" s="705" t="s">
        <v>1676</v>
      </c>
    </row>
    <row r="1182" customFormat="false" ht="13.5" hidden="false" customHeight="false" outlineLevel="0" collapsed="false">
      <c r="C1182" s="616" t="s">
        <v>526</v>
      </c>
      <c r="D1182" s="705" t="s">
        <v>1677</v>
      </c>
    </row>
    <row r="1183" customFormat="false" ht="13.5" hidden="false" customHeight="false" outlineLevel="0" collapsed="false">
      <c r="C1183" s="616" t="s">
        <v>526</v>
      </c>
      <c r="D1183" s="705" t="s">
        <v>1678</v>
      </c>
    </row>
    <row r="1184" customFormat="false" ht="13.5" hidden="false" customHeight="false" outlineLevel="0" collapsed="false">
      <c r="C1184" s="616" t="s">
        <v>526</v>
      </c>
      <c r="D1184" s="705" t="s">
        <v>1679</v>
      </c>
    </row>
    <row r="1185" customFormat="false" ht="13.5" hidden="false" customHeight="false" outlineLevel="0" collapsed="false">
      <c r="C1185" s="616" t="s">
        <v>526</v>
      </c>
      <c r="D1185" s="705" t="s">
        <v>1680</v>
      </c>
    </row>
    <row r="1186" customFormat="false" ht="13.5" hidden="false" customHeight="false" outlineLevel="0" collapsed="false">
      <c r="C1186" s="616" t="s">
        <v>526</v>
      </c>
      <c r="D1186" s="705" t="s">
        <v>1681</v>
      </c>
    </row>
    <row r="1187" customFormat="false" ht="13.5" hidden="false" customHeight="false" outlineLevel="0" collapsed="false">
      <c r="C1187" s="616" t="s">
        <v>526</v>
      </c>
      <c r="D1187" s="705" t="s">
        <v>1682</v>
      </c>
    </row>
    <row r="1188" customFormat="false" ht="13.5" hidden="false" customHeight="false" outlineLevel="0" collapsed="false">
      <c r="C1188" s="616" t="s">
        <v>526</v>
      </c>
      <c r="D1188" s="705" t="s">
        <v>1683</v>
      </c>
    </row>
    <row r="1189" customFormat="false" ht="13.5" hidden="false" customHeight="false" outlineLevel="0" collapsed="false">
      <c r="C1189" s="616" t="s">
        <v>526</v>
      </c>
      <c r="D1189" s="705" t="s">
        <v>1684</v>
      </c>
    </row>
    <row r="1190" customFormat="false" ht="13.5" hidden="false" customHeight="false" outlineLevel="0" collapsed="false">
      <c r="C1190" s="616" t="s">
        <v>526</v>
      </c>
      <c r="D1190" s="705" t="s">
        <v>1685</v>
      </c>
    </row>
    <row r="1191" customFormat="false" ht="13.5" hidden="false" customHeight="false" outlineLevel="0" collapsed="false">
      <c r="C1191" s="616" t="s">
        <v>526</v>
      </c>
      <c r="D1191" s="705" t="s">
        <v>1686</v>
      </c>
    </row>
    <row r="1192" customFormat="false" ht="13.5" hidden="false" customHeight="false" outlineLevel="0" collapsed="false">
      <c r="C1192" s="616" t="s">
        <v>526</v>
      </c>
      <c r="D1192" s="705" t="s">
        <v>1687</v>
      </c>
    </row>
    <row r="1193" customFormat="false" ht="13.5" hidden="false" customHeight="false" outlineLevel="0" collapsed="false">
      <c r="C1193" s="616" t="s">
        <v>526</v>
      </c>
      <c r="D1193" s="705" t="s">
        <v>1688</v>
      </c>
    </row>
    <row r="1194" customFormat="false" ht="13.5" hidden="false" customHeight="false" outlineLevel="0" collapsed="false">
      <c r="C1194" s="616" t="s">
        <v>526</v>
      </c>
      <c r="D1194" s="705" t="s">
        <v>1689</v>
      </c>
    </row>
    <row r="1195" customFormat="false" ht="13.5" hidden="false" customHeight="false" outlineLevel="0" collapsed="false">
      <c r="C1195" s="616" t="s">
        <v>526</v>
      </c>
      <c r="D1195" s="705" t="s">
        <v>1690</v>
      </c>
    </row>
    <row r="1196" customFormat="false" ht="13.5" hidden="false" customHeight="false" outlineLevel="0" collapsed="false">
      <c r="C1196" s="616" t="s">
        <v>526</v>
      </c>
      <c r="D1196" s="705" t="s">
        <v>1691</v>
      </c>
    </row>
    <row r="1197" customFormat="false" ht="13.5" hidden="false" customHeight="false" outlineLevel="0" collapsed="false">
      <c r="C1197" s="616" t="s">
        <v>526</v>
      </c>
      <c r="D1197" s="705" t="s">
        <v>1692</v>
      </c>
    </row>
    <row r="1198" customFormat="false" ht="13.5" hidden="false" customHeight="false" outlineLevel="0" collapsed="false">
      <c r="C1198" s="616" t="s">
        <v>526</v>
      </c>
      <c r="D1198" s="705" t="s">
        <v>1693</v>
      </c>
    </row>
    <row r="1199" customFormat="false" ht="13.5" hidden="false" customHeight="false" outlineLevel="0" collapsed="false">
      <c r="C1199" s="616" t="s">
        <v>526</v>
      </c>
      <c r="D1199" s="705" t="s">
        <v>1694</v>
      </c>
    </row>
    <row r="1200" customFormat="false" ht="13.5" hidden="false" customHeight="false" outlineLevel="0" collapsed="false">
      <c r="C1200" s="616" t="s">
        <v>526</v>
      </c>
      <c r="D1200" s="705" t="s">
        <v>1656</v>
      </c>
    </row>
    <row r="1201" customFormat="false" ht="13.5" hidden="false" customHeight="false" outlineLevel="0" collapsed="false">
      <c r="C1201" s="616" t="s">
        <v>526</v>
      </c>
      <c r="D1201" s="705" t="s">
        <v>1695</v>
      </c>
    </row>
    <row r="1202" customFormat="false" ht="13.5" hidden="false" customHeight="false" outlineLevel="0" collapsed="false">
      <c r="C1202" s="616" t="s">
        <v>526</v>
      </c>
      <c r="D1202" s="705" t="s">
        <v>1696</v>
      </c>
    </row>
    <row r="1203" customFormat="false" ht="13.5" hidden="false" customHeight="false" outlineLevel="0" collapsed="false">
      <c r="C1203" s="616" t="s">
        <v>526</v>
      </c>
      <c r="D1203" s="705" t="s">
        <v>1697</v>
      </c>
    </row>
    <row r="1204" customFormat="false" ht="13.5" hidden="false" customHeight="false" outlineLevel="0" collapsed="false">
      <c r="C1204" s="616" t="s">
        <v>526</v>
      </c>
      <c r="D1204" s="705" t="s">
        <v>1698</v>
      </c>
    </row>
    <row r="1205" customFormat="false" ht="13.5" hidden="false" customHeight="false" outlineLevel="0" collapsed="false">
      <c r="C1205" s="616" t="s">
        <v>528</v>
      </c>
      <c r="D1205" s="705" t="s">
        <v>1699</v>
      </c>
    </row>
    <row r="1206" customFormat="false" ht="13.5" hidden="false" customHeight="false" outlineLevel="0" collapsed="false">
      <c r="C1206" s="616" t="s">
        <v>528</v>
      </c>
      <c r="D1206" s="705" t="s">
        <v>1700</v>
      </c>
    </row>
    <row r="1207" customFormat="false" ht="13.5" hidden="false" customHeight="false" outlineLevel="0" collapsed="false">
      <c r="C1207" s="616" t="s">
        <v>528</v>
      </c>
      <c r="D1207" s="705" t="s">
        <v>1701</v>
      </c>
    </row>
    <row r="1208" customFormat="false" ht="13.5" hidden="false" customHeight="false" outlineLevel="0" collapsed="false">
      <c r="C1208" s="616" t="s">
        <v>528</v>
      </c>
      <c r="D1208" s="705" t="s">
        <v>1702</v>
      </c>
    </row>
    <row r="1209" customFormat="false" ht="13.5" hidden="false" customHeight="false" outlineLevel="0" collapsed="false">
      <c r="C1209" s="616" t="s">
        <v>528</v>
      </c>
      <c r="D1209" s="705" t="s">
        <v>1703</v>
      </c>
    </row>
    <row r="1210" customFormat="false" ht="13.5" hidden="false" customHeight="false" outlineLevel="0" collapsed="false">
      <c r="C1210" s="616" t="s">
        <v>528</v>
      </c>
      <c r="D1210" s="705" t="s">
        <v>1704</v>
      </c>
    </row>
    <row r="1211" customFormat="false" ht="13.5" hidden="false" customHeight="false" outlineLevel="0" collapsed="false">
      <c r="C1211" s="616" t="s">
        <v>528</v>
      </c>
      <c r="D1211" s="705" t="s">
        <v>1705</v>
      </c>
    </row>
    <row r="1212" customFormat="false" ht="13.5" hidden="false" customHeight="false" outlineLevel="0" collapsed="false">
      <c r="C1212" s="616" t="s">
        <v>528</v>
      </c>
      <c r="D1212" s="705" t="s">
        <v>1706</v>
      </c>
    </row>
    <row r="1213" customFormat="false" ht="13.5" hidden="false" customHeight="false" outlineLevel="0" collapsed="false">
      <c r="C1213" s="616" t="s">
        <v>528</v>
      </c>
      <c r="D1213" s="705" t="s">
        <v>1707</v>
      </c>
    </row>
    <row r="1214" customFormat="false" ht="13.5" hidden="false" customHeight="false" outlineLevel="0" collapsed="false">
      <c r="C1214" s="616" t="s">
        <v>528</v>
      </c>
      <c r="D1214" s="705" t="s">
        <v>1708</v>
      </c>
    </row>
    <row r="1215" customFormat="false" ht="13.5" hidden="false" customHeight="false" outlineLevel="0" collapsed="false">
      <c r="C1215" s="616" t="s">
        <v>528</v>
      </c>
      <c r="D1215" s="705" t="s">
        <v>1709</v>
      </c>
    </row>
    <row r="1216" customFormat="false" ht="13.5" hidden="false" customHeight="false" outlineLevel="0" collapsed="false">
      <c r="C1216" s="616" t="s">
        <v>528</v>
      </c>
      <c r="D1216" s="705" t="s">
        <v>1710</v>
      </c>
    </row>
    <row r="1217" customFormat="false" ht="13.5" hidden="false" customHeight="false" outlineLevel="0" collapsed="false">
      <c r="C1217" s="616" t="s">
        <v>528</v>
      </c>
      <c r="D1217" s="705" t="s">
        <v>1711</v>
      </c>
    </row>
    <row r="1218" customFormat="false" ht="13.5" hidden="false" customHeight="false" outlineLevel="0" collapsed="false">
      <c r="C1218" s="616" t="s">
        <v>528</v>
      </c>
      <c r="D1218" s="705" t="s">
        <v>1712</v>
      </c>
    </row>
    <row r="1219" customFormat="false" ht="13.5" hidden="false" customHeight="false" outlineLevel="0" collapsed="false">
      <c r="C1219" s="616" t="s">
        <v>528</v>
      </c>
      <c r="D1219" s="705" t="s">
        <v>1713</v>
      </c>
    </row>
    <row r="1220" customFormat="false" ht="13.5" hidden="false" customHeight="false" outlineLevel="0" collapsed="false">
      <c r="C1220" s="616" t="s">
        <v>528</v>
      </c>
      <c r="D1220" s="705" t="s">
        <v>1714</v>
      </c>
    </row>
    <row r="1221" customFormat="false" ht="13.5" hidden="false" customHeight="false" outlineLevel="0" collapsed="false">
      <c r="C1221" s="616" t="s">
        <v>528</v>
      </c>
      <c r="D1221" s="705" t="s">
        <v>1715</v>
      </c>
    </row>
    <row r="1222" customFormat="false" ht="13.5" hidden="false" customHeight="false" outlineLevel="0" collapsed="false">
      <c r="C1222" s="616" t="s">
        <v>528</v>
      </c>
      <c r="D1222" s="705" t="s">
        <v>864</v>
      </c>
    </row>
    <row r="1223" customFormat="false" ht="13.5" hidden="false" customHeight="false" outlineLevel="0" collapsed="false">
      <c r="C1223" s="616" t="s">
        <v>528</v>
      </c>
      <c r="D1223" s="705" t="s">
        <v>1716</v>
      </c>
    </row>
    <row r="1224" customFormat="false" ht="13.5" hidden="false" customHeight="false" outlineLevel="0" collapsed="false">
      <c r="C1224" s="616" t="s">
        <v>528</v>
      </c>
      <c r="D1224" s="705" t="s">
        <v>1717</v>
      </c>
    </row>
    <row r="1225" customFormat="false" ht="13.5" hidden="false" customHeight="false" outlineLevel="0" collapsed="false">
      <c r="C1225" s="616" t="s">
        <v>528</v>
      </c>
      <c r="D1225" s="705" t="s">
        <v>1718</v>
      </c>
    </row>
    <row r="1226" customFormat="false" ht="13.5" hidden="false" customHeight="false" outlineLevel="0" collapsed="false">
      <c r="C1226" s="616" t="s">
        <v>528</v>
      </c>
      <c r="D1226" s="705" t="s">
        <v>1719</v>
      </c>
    </row>
    <row r="1227" customFormat="false" ht="13.5" hidden="false" customHeight="false" outlineLevel="0" collapsed="false">
      <c r="C1227" s="616" t="s">
        <v>528</v>
      </c>
      <c r="D1227" s="705" t="s">
        <v>1720</v>
      </c>
    </row>
    <row r="1228" customFormat="false" ht="13.5" hidden="false" customHeight="false" outlineLevel="0" collapsed="false">
      <c r="C1228" s="616" t="s">
        <v>528</v>
      </c>
      <c r="D1228" s="705" t="s">
        <v>1721</v>
      </c>
    </row>
    <row r="1229" customFormat="false" ht="13.5" hidden="false" customHeight="false" outlineLevel="0" collapsed="false">
      <c r="C1229" s="616" t="s">
        <v>528</v>
      </c>
      <c r="D1229" s="705" t="s">
        <v>1722</v>
      </c>
    </row>
    <row r="1230" customFormat="false" ht="13.5" hidden="false" customHeight="false" outlineLevel="0" collapsed="false">
      <c r="C1230" s="616" t="s">
        <v>528</v>
      </c>
      <c r="D1230" s="705" t="s">
        <v>1723</v>
      </c>
    </row>
    <row r="1231" customFormat="false" ht="13.5" hidden="false" customHeight="false" outlineLevel="0" collapsed="false">
      <c r="C1231" s="616" t="s">
        <v>528</v>
      </c>
      <c r="D1231" s="705" t="s">
        <v>1724</v>
      </c>
    </row>
    <row r="1232" customFormat="false" ht="13.5" hidden="false" customHeight="false" outlineLevel="0" collapsed="false">
      <c r="C1232" s="616" t="s">
        <v>528</v>
      </c>
      <c r="D1232" s="705" t="s">
        <v>1725</v>
      </c>
    </row>
    <row r="1233" customFormat="false" ht="13.5" hidden="false" customHeight="false" outlineLevel="0" collapsed="false">
      <c r="C1233" s="616" t="s">
        <v>528</v>
      </c>
      <c r="D1233" s="705" t="s">
        <v>1726</v>
      </c>
    </row>
    <row r="1234" customFormat="false" ht="13.5" hidden="false" customHeight="false" outlineLevel="0" collapsed="false">
      <c r="C1234" s="616" t="s">
        <v>528</v>
      </c>
      <c r="D1234" s="705" t="s">
        <v>1727</v>
      </c>
    </row>
    <row r="1235" customFormat="false" ht="13.5" hidden="false" customHeight="false" outlineLevel="0" collapsed="false">
      <c r="C1235" s="616" t="s">
        <v>528</v>
      </c>
      <c r="D1235" s="705" t="s">
        <v>1728</v>
      </c>
    </row>
    <row r="1236" customFormat="false" ht="13.5" hidden="false" customHeight="false" outlineLevel="0" collapsed="false">
      <c r="C1236" s="616" t="s">
        <v>528</v>
      </c>
      <c r="D1236" s="705" t="s">
        <v>1729</v>
      </c>
    </row>
    <row r="1237" customFormat="false" ht="13.5" hidden="false" customHeight="false" outlineLevel="0" collapsed="false">
      <c r="C1237" s="616" t="s">
        <v>528</v>
      </c>
      <c r="D1237" s="705" t="s">
        <v>1730</v>
      </c>
    </row>
    <row r="1238" customFormat="false" ht="13.5" hidden="false" customHeight="false" outlineLevel="0" collapsed="false">
      <c r="C1238" s="616" t="s">
        <v>528</v>
      </c>
      <c r="D1238" s="705" t="s">
        <v>1731</v>
      </c>
    </row>
    <row r="1239" customFormat="false" ht="13.5" hidden="false" customHeight="false" outlineLevel="0" collapsed="false">
      <c r="C1239" s="616" t="s">
        <v>528</v>
      </c>
      <c r="D1239" s="705" t="s">
        <v>1732</v>
      </c>
    </row>
    <row r="1240" customFormat="false" ht="13.5" hidden="false" customHeight="false" outlineLevel="0" collapsed="false">
      <c r="C1240" s="616" t="s">
        <v>528</v>
      </c>
      <c r="D1240" s="705" t="s">
        <v>1733</v>
      </c>
    </row>
    <row r="1241" customFormat="false" ht="13.5" hidden="false" customHeight="false" outlineLevel="0" collapsed="false">
      <c r="C1241" s="616" t="s">
        <v>528</v>
      </c>
      <c r="D1241" s="705" t="s">
        <v>1734</v>
      </c>
    </row>
    <row r="1242" customFormat="false" ht="13.5" hidden="false" customHeight="false" outlineLevel="0" collapsed="false">
      <c r="C1242" s="616" t="s">
        <v>528</v>
      </c>
      <c r="D1242" s="705" t="s">
        <v>1363</v>
      </c>
    </row>
    <row r="1243" customFormat="false" ht="13.5" hidden="false" customHeight="false" outlineLevel="0" collapsed="false">
      <c r="C1243" s="616" t="s">
        <v>528</v>
      </c>
      <c r="D1243" s="705" t="s">
        <v>1735</v>
      </c>
    </row>
    <row r="1244" customFormat="false" ht="13.5" hidden="false" customHeight="false" outlineLevel="0" collapsed="false">
      <c r="C1244" s="616" t="s">
        <v>530</v>
      </c>
      <c r="D1244" s="705" t="s">
        <v>1736</v>
      </c>
    </row>
    <row r="1245" customFormat="false" ht="13.5" hidden="false" customHeight="false" outlineLevel="0" collapsed="false">
      <c r="C1245" s="616" t="s">
        <v>530</v>
      </c>
      <c r="D1245" s="705" t="s">
        <v>1737</v>
      </c>
    </row>
    <row r="1246" customFormat="false" ht="13.5" hidden="false" customHeight="false" outlineLevel="0" collapsed="false">
      <c r="C1246" s="616" t="s">
        <v>530</v>
      </c>
      <c r="D1246" s="705" t="s">
        <v>1738</v>
      </c>
    </row>
    <row r="1247" customFormat="false" ht="13.5" hidden="false" customHeight="false" outlineLevel="0" collapsed="false">
      <c r="C1247" s="616" t="s">
        <v>530</v>
      </c>
      <c r="D1247" s="705" t="s">
        <v>1739</v>
      </c>
    </row>
    <row r="1248" customFormat="false" ht="13.5" hidden="false" customHeight="false" outlineLevel="0" collapsed="false">
      <c r="C1248" s="616" t="s">
        <v>530</v>
      </c>
      <c r="D1248" s="705" t="s">
        <v>1740</v>
      </c>
    </row>
    <row r="1249" customFormat="false" ht="13.5" hidden="false" customHeight="false" outlineLevel="0" collapsed="false">
      <c r="C1249" s="616" t="s">
        <v>530</v>
      </c>
      <c r="D1249" s="705" t="s">
        <v>1741</v>
      </c>
    </row>
    <row r="1250" customFormat="false" ht="13.5" hidden="false" customHeight="false" outlineLevel="0" collapsed="false">
      <c r="C1250" s="616" t="s">
        <v>530</v>
      </c>
      <c r="D1250" s="705" t="s">
        <v>1742</v>
      </c>
    </row>
    <row r="1251" customFormat="false" ht="13.5" hidden="false" customHeight="false" outlineLevel="0" collapsed="false">
      <c r="C1251" s="616" t="s">
        <v>530</v>
      </c>
      <c r="D1251" s="705" t="s">
        <v>1743</v>
      </c>
    </row>
    <row r="1252" customFormat="false" ht="13.5" hidden="false" customHeight="false" outlineLevel="0" collapsed="false">
      <c r="C1252" s="616" t="s">
        <v>530</v>
      </c>
      <c r="D1252" s="705" t="s">
        <v>1744</v>
      </c>
    </row>
    <row r="1253" customFormat="false" ht="13.5" hidden="false" customHeight="false" outlineLevel="0" collapsed="false">
      <c r="C1253" s="616" t="s">
        <v>530</v>
      </c>
      <c r="D1253" s="705" t="s">
        <v>1745</v>
      </c>
    </row>
    <row r="1254" customFormat="false" ht="13.5" hidden="false" customHeight="false" outlineLevel="0" collapsed="false">
      <c r="C1254" s="616" t="s">
        <v>530</v>
      </c>
      <c r="D1254" s="705" t="s">
        <v>1746</v>
      </c>
    </row>
    <row r="1255" customFormat="false" ht="13.5" hidden="false" customHeight="false" outlineLevel="0" collapsed="false">
      <c r="C1255" s="616" t="s">
        <v>530</v>
      </c>
      <c r="D1255" s="705" t="s">
        <v>1747</v>
      </c>
    </row>
    <row r="1256" customFormat="false" ht="13.5" hidden="false" customHeight="false" outlineLevel="0" collapsed="false">
      <c r="C1256" s="616" t="s">
        <v>530</v>
      </c>
      <c r="D1256" s="705" t="s">
        <v>1748</v>
      </c>
    </row>
    <row r="1257" customFormat="false" ht="13.5" hidden="false" customHeight="false" outlineLevel="0" collapsed="false">
      <c r="C1257" s="616" t="s">
        <v>530</v>
      </c>
      <c r="D1257" s="705" t="s">
        <v>1749</v>
      </c>
    </row>
    <row r="1258" customFormat="false" ht="13.5" hidden="false" customHeight="false" outlineLevel="0" collapsed="false">
      <c r="C1258" s="616" t="s">
        <v>530</v>
      </c>
      <c r="D1258" s="705" t="s">
        <v>1750</v>
      </c>
    </row>
    <row r="1259" customFormat="false" ht="13.5" hidden="false" customHeight="false" outlineLevel="0" collapsed="false">
      <c r="C1259" s="616" t="s">
        <v>530</v>
      </c>
      <c r="D1259" s="705" t="s">
        <v>1751</v>
      </c>
    </row>
    <row r="1260" customFormat="false" ht="13.5" hidden="false" customHeight="false" outlineLevel="0" collapsed="false">
      <c r="C1260" s="616" t="s">
        <v>530</v>
      </c>
      <c r="D1260" s="705" t="s">
        <v>1313</v>
      </c>
    </row>
    <row r="1261" customFormat="false" ht="13.5" hidden="false" customHeight="false" outlineLevel="0" collapsed="false">
      <c r="C1261" s="616" t="s">
        <v>530</v>
      </c>
      <c r="D1261" s="705" t="s">
        <v>662</v>
      </c>
    </row>
    <row r="1262" customFormat="false" ht="13.5" hidden="false" customHeight="false" outlineLevel="0" collapsed="false">
      <c r="C1262" s="616" t="s">
        <v>530</v>
      </c>
      <c r="D1262" s="705" t="s">
        <v>1752</v>
      </c>
    </row>
    <row r="1263" customFormat="false" ht="13.5" hidden="false" customHeight="false" outlineLevel="0" collapsed="false">
      <c r="C1263" s="616" t="s">
        <v>530</v>
      </c>
      <c r="D1263" s="705" t="s">
        <v>1753</v>
      </c>
    </row>
    <row r="1264" customFormat="false" ht="13.5" hidden="false" customHeight="false" outlineLevel="0" collapsed="false">
      <c r="C1264" s="616" t="s">
        <v>530</v>
      </c>
      <c r="D1264" s="705" t="s">
        <v>1754</v>
      </c>
    </row>
    <row r="1265" customFormat="false" ht="13.5" hidden="false" customHeight="false" outlineLevel="0" collapsed="false">
      <c r="C1265" s="616" t="s">
        <v>530</v>
      </c>
      <c r="D1265" s="705" t="s">
        <v>1755</v>
      </c>
    </row>
    <row r="1266" customFormat="false" ht="13.5" hidden="false" customHeight="false" outlineLevel="0" collapsed="false">
      <c r="C1266" s="616" t="s">
        <v>530</v>
      </c>
      <c r="D1266" s="705" t="s">
        <v>1756</v>
      </c>
    </row>
    <row r="1267" customFormat="false" ht="13.5" hidden="false" customHeight="false" outlineLevel="0" collapsed="false">
      <c r="C1267" s="616" t="s">
        <v>530</v>
      </c>
      <c r="D1267" s="705" t="s">
        <v>1757</v>
      </c>
    </row>
    <row r="1268" customFormat="false" ht="13.5" hidden="false" customHeight="false" outlineLevel="0" collapsed="false">
      <c r="C1268" s="616" t="s">
        <v>530</v>
      </c>
      <c r="D1268" s="705" t="s">
        <v>1758</v>
      </c>
    </row>
    <row r="1269" customFormat="false" ht="13.5" hidden="false" customHeight="false" outlineLevel="0" collapsed="false">
      <c r="C1269" s="616" t="s">
        <v>530</v>
      </c>
      <c r="D1269" s="705" t="s">
        <v>1759</v>
      </c>
    </row>
    <row r="1270" customFormat="false" ht="13.5" hidden="false" customHeight="false" outlineLevel="0" collapsed="false">
      <c r="C1270" s="616" t="s">
        <v>530</v>
      </c>
      <c r="D1270" s="705" t="s">
        <v>1760</v>
      </c>
    </row>
    <row r="1271" customFormat="false" ht="13.5" hidden="false" customHeight="false" outlineLevel="0" collapsed="false">
      <c r="C1271" s="616" t="s">
        <v>530</v>
      </c>
      <c r="D1271" s="705" t="s">
        <v>1761</v>
      </c>
    </row>
    <row r="1272" customFormat="false" ht="13.5" hidden="false" customHeight="false" outlineLevel="0" collapsed="false">
      <c r="C1272" s="616" t="s">
        <v>530</v>
      </c>
      <c r="D1272" s="705" t="s">
        <v>1762</v>
      </c>
    </row>
    <row r="1273" customFormat="false" ht="13.5" hidden="false" customHeight="false" outlineLevel="0" collapsed="false">
      <c r="C1273" s="616" t="s">
        <v>530</v>
      </c>
      <c r="D1273" s="705" t="s">
        <v>1763</v>
      </c>
    </row>
    <row r="1274" customFormat="false" ht="13.5" hidden="false" customHeight="false" outlineLevel="0" collapsed="false">
      <c r="C1274" s="616" t="s">
        <v>532</v>
      </c>
      <c r="D1274" s="705" t="s">
        <v>1764</v>
      </c>
    </row>
    <row r="1275" customFormat="false" ht="13.5" hidden="false" customHeight="false" outlineLevel="0" collapsed="false">
      <c r="C1275" s="616" t="s">
        <v>532</v>
      </c>
      <c r="D1275" s="705" t="s">
        <v>1765</v>
      </c>
    </row>
    <row r="1276" customFormat="false" ht="13.5" hidden="false" customHeight="false" outlineLevel="0" collapsed="false">
      <c r="C1276" s="616" t="s">
        <v>532</v>
      </c>
      <c r="D1276" s="705" t="s">
        <v>1766</v>
      </c>
    </row>
    <row r="1277" customFormat="false" ht="13.5" hidden="false" customHeight="false" outlineLevel="0" collapsed="false">
      <c r="C1277" s="616" t="s">
        <v>532</v>
      </c>
      <c r="D1277" s="705" t="s">
        <v>1767</v>
      </c>
    </row>
    <row r="1278" customFormat="false" ht="13.5" hidden="false" customHeight="false" outlineLevel="0" collapsed="false">
      <c r="C1278" s="616" t="s">
        <v>532</v>
      </c>
      <c r="D1278" s="705" t="s">
        <v>1768</v>
      </c>
    </row>
    <row r="1279" customFormat="false" ht="13.5" hidden="false" customHeight="false" outlineLevel="0" collapsed="false">
      <c r="C1279" s="616" t="s">
        <v>532</v>
      </c>
      <c r="D1279" s="705" t="s">
        <v>1769</v>
      </c>
    </row>
    <row r="1280" customFormat="false" ht="13.5" hidden="false" customHeight="false" outlineLevel="0" collapsed="false">
      <c r="C1280" s="616" t="s">
        <v>532</v>
      </c>
      <c r="D1280" s="705" t="s">
        <v>1770</v>
      </c>
    </row>
    <row r="1281" customFormat="false" ht="13.5" hidden="false" customHeight="false" outlineLevel="0" collapsed="false">
      <c r="C1281" s="616" t="s">
        <v>532</v>
      </c>
      <c r="D1281" s="705" t="s">
        <v>1771</v>
      </c>
    </row>
    <row r="1282" customFormat="false" ht="13.5" hidden="false" customHeight="false" outlineLevel="0" collapsed="false">
      <c r="C1282" s="616" t="s">
        <v>532</v>
      </c>
      <c r="D1282" s="705" t="s">
        <v>1772</v>
      </c>
    </row>
    <row r="1283" customFormat="false" ht="13.5" hidden="false" customHeight="false" outlineLevel="0" collapsed="false">
      <c r="C1283" s="616" t="s">
        <v>532</v>
      </c>
      <c r="D1283" s="705" t="s">
        <v>1773</v>
      </c>
    </row>
    <row r="1284" customFormat="false" ht="13.5" hidden="false" customHeight="false" outlineLevel="0" collapsed="false">
      <c r="C1284" s="616" t="s">
        <v>532</v>
      </c>
      <c r="D1284" s="705" t="s">
        <v>1774</v>
      </c>
    </row>
    <row r="1285" customFormat="false" ht="13.5" hidden="false" customHeight="false" outlineLevel="0" collapsed="false">
      <c r="C1285" s="616" t="s">
        <v>532</v>
      </c>
      <c r="D1285" s="705" t="s">
        <v>1775</v>
      </c>
    </row>
    <row r="1286" customFormat="false" ht="13.5" hidden="false" customHeight="false" outlineLevel="0" collapsed="false">
      <c r="C1286" s="616" t="s">
        <v>532</v>
      </c>
      <c r="D1286" s="705" t="s">
        <v>1776</v>
      </c>
    </row>
    <row r="1287" customFormat="false" ht="13.5" hidden="false" customHeight="false" outlineLevel="0" collapsed="false">
      <c r="C1287" s="616" t="s">
        <v>532</v>
      </c>
      <c r="D1287" s="705" t="s">
        <v>1777</v>
      </c>
    </row>
    <row r="1288" customFormat="false" ht="13.5" hidden="false" customHeight="false" outlineLevel="0" collapsed="false">
      <c r="C1288" s="616" t="s">
        <v>532</v>
      </c>
      <c r="D1288" s="705" t="s">
        <v>740</v>
      </c>
    </row>
    <row r="1289" customFormat="false" ht="13.5" hidden="false" customHeight="false" outlineLevel="0" collapsed="false">
      <c r="C1289" s="616" t="s">
        <v>532</v>
      </c>
      <c r="D1289" s="705" t="s">
        <v>1778</v>
      </c>
    </row>
    <row r="1290" customFormat="false" ht="13.5" hidden="false" customHeight="false" outlineLevel="0" collapsed="false">
      <c r="C1290" s="616" t="s">
        <v>532</v>
      </c>
      <c r="D1290" s="705" t="s">
        <v>1779</v>
      </c>
    </row>
    <row r="1291" customFormat="false" ht="13.5" hidden="false" customHeight="false" outlineLevel="0" collapsed="false">
      <c r="C1291" s="616" t="s">
        <v>532</v>
      </c>
      <c r="D1291" s="705" t="s">
        <v>1584</v>
      </c>
    </row>
    <row r="1292" customFormat="false" ht="13.5" hidden="false" customHeight="false" outlineLevel="0" collapsed="false">
      <c r="C1292" s="616" t="s">
        <v>532</v>
      </c>
      <c r="D1292" s="705" t="s">
        <v>1780</v>
      </c>
    </row>
    <row r="1293" customFormat="false" ht="13.5" hidden="false" customHeight="false" outlineLevel="0" collapsed="false">
      <c r="C1293" s="616" t="s">
        <v>534</v>
      </c>
      <c r="D1293" s="705" t="s">
        <v>1781</v>
      </c>
    </row>
    <row r="1294" customFormat="false" ht="13.5" hidden="false" customHeight="false" outlineLevel="0" collapsed="false">
      <c r="C1294" s="616" t="s">
        <v>534</v>
      </c>
      <c r="D1294" s="705" t="s">
        <v>1782</v>
      </c>
    </row>
    <row r="1295" customFormat="false" ht="13.5" hidden="false" customHeight="false" outlineLevel="0" collapsed="false">
      <c r="C1295" s="616" t="s">
        <v>534</v>
      </c>
      <c r="D1295" s="705" t="s">
        <v>1783</v>
      </c>
    </row>
    <row r="1296" customFormat="false" ht="13.5" hidden="false" customHeight="false" outlineLevel="0" collapsed="false">
      <c r="C1296" s="616" t="s">
        <v>534</v>
      </c>
      <c r="D1296" s="705" t="s">
        <v>1784</v>
      </c>
    </row>
    <row r="1297" customFormat="false" ht="13.5" hidden="false" customHeight="false" outlineLevel="0" collapsed="false">
      <c r="C1297" s="616" t="s">
        <v>534</v>
      </c>
      <c r="D1297" s="705" t="s">
        <v>1785</v>
      </c>
    </row>
    <row r="1298" customFormat="false" ht="13.5" hidden="false" customHeight="false" outlineLevel="0" collapsed="false">
      <c r="C1298" s="616" t="s">
        <v>534</v>
      </c>
      <c r="D1298" s="705" t="s">
        <v>1786</v>
      </c>
    </row>
    <row r="1299" customFormat="false" ht="13.5" hidden="false" customHeight="false" outlineLevel="0" collapsed="false">
      <c r="C1299" s="616" t="s">
        <v>534</v>
      </c>
      <c r="D1299" s="705" t="s">
        <v>1787</v>
      </c>
    </row>
    <row r="1300" customFormat="false" ht="13.5" hidden="false" customHeight="false" outlineLevel="0" collapsed="false">
      <c r="C1300" s="616" t="s">
        <v>534</v>
      </c>
      <c r="D1300" s="705" t="s">
        <v>1788</v>
      </c>
    </row>
    <row r="1301" customFormat="false" ht="13.5" hidden="false" customHeight="false" outlineLevel="0" collapsed="false">
      <c r="C1301" s="616" t="s">
        <v>534</v>
      </c>
      <c r="D1301" s="705" t="s">
        <v>1789</v>
      </c>
    </row>
    <row r="1302" customFormat="false" ht="13.5" hidden="false" customHeight="false" outlineLevel="0" collapsed="false">
      <c r="C1302" s="616" t="s">
        <v>534</v>
      </c>
      <c r="D1302" s="705" t="s">
        <v>1790</v>
      </c>
    </row>
    <row r="1303" customFormat="false" ht="13.5" hidden="false" customHeight="false" outlineLevel="0" collapsed="false">
      <c r="C1303" s="616" t="s">
        <v>534</v>
      </c>
      <c r="D1303" s="705" t="s">
        <v>1791</v>
      </c>
    </row>
    <row r="1304" customFormat="false" ht="13.5" hidden="false" customHeight="false" outlineLevel="0" collapsed="false">
      <c r="C1304" s="616" t="s">
        <v>534</v>
      </c>
      <c r="D1304" s="705" t="s">
        <v>833</v>
      </c>
    </row>
    <row r="1305" customFormat="false" ht="13.5" hidden="false" customHeight="false" outlineLevel="0" collapsed="false">
      <c r="C1305" s="616" t="s">
        <v>534</v>
      </c>
      <c r="D1305" s="705" t="s">
        <v>1792</v>
      </c>
    </row>
    <row r="1306" customFormat="false" ht="13.5" hidden="false" customHeight="false" outlineLevel="0" collapsed="false">
      <c r="C1306" s="616" t="s">
        <v>534</v>
      </c>
      <c r="D1306" s="705" t="s">
        <v>1793</v>
      </c>
    </row>
    <row r="1307" customFormat="false" ht="13.5" hidden="false" customHeight="false" outlineLevel="0" collapsed="false">
      <c r="C1307" s="616" t="s">
        <v>534</v>
      </c>
      <c r="D1307" s="705" t="s">
        <v>1794</v>
      </c>
    </row>
    <row r="1308" customFormat="false" ht="13.5" hidden="false" customHeight="false" outlineLevel="0" collapsed="false">
      <c r="C1308" s="616" t="s">
        <v>534</v>
      </c>
      <c r="D1308" s="705" t="s">
        <v>1795</v>
      </c>
    </row>
    <row r="1309" customFormat="false" ht="13.5" hidden="false" customHeight="false" outlineLevel="0" collapsed="false">
      <c r="C1309" s="616" t="s">
        <v>534</v>
      </c>
      <c r="D1309" s="705" t="s">
        <v>1796</v>
      </c>
    </row>
    <row r="1310" customFormat="false" ht="13.5" hidden="false" customHeight="false" outlineLevel="0" collapsed="false">
      <c r="C1310" s="616" t="s">
        <v>534</v>
      </c>
      <c r="D1310" s="705" t="s">
        <v>1797</v>
      </c>
    </row>
    <row r="1311" customFormat="false" ht="13.5" hidden="false" customHeight="false" outlineLevel="0" collapsed="false">
      <c r="C1311" s="616" t="s">
        <v>534</v>
      </c>
      <c r="D1311" s="705" t="s">
        <v>1798</v>
      </c>
    </row>
    <row r="1312" customFormat="false" ht="13.5" hidden="false" customHeight="false" outlineLevel="0" collapsed="false">
      <c r="C1312" s="616" t="s">
        <v>536</v>
      </c>
      <c r="D1312" s="705" t="s">
        <v>1799</v>
      </c>
    </row>
    <row r="1313" customFormat="false" ht="13.5" hidden="false" customHeight="false" outlineLevel="0" collapsed="false">
      <c r="C1313" s="616" t="s">
        <v>536</v>
      </c>
      <c r="D1313" s="705" t="s">
        <v>1800</v>
      </c>
    </row>
    <row r="1314" customFormat="false" ht="13.5" hidden="false" customHeight="false" outlineLevel="0" collapsed="false">
      <c r="C1314" s="616" t="s">
        <v>536</v>
      </c>
      <c r="D1314" s="705" t="s">
        <v>1801</v>
      </c>
    </row>
    <row r="1315" customFormat="false" ht="13.5" hidden="false" customHeight="false" outlineLevel="0" collapsed="false">
      <c r="C1315" s="616" t="s">
        <v>536</v>
      </c>
      <c r="D1315" s="705" t="s">
        <v>1802</v>
      </c>
    </row>
    <row r="1316" customFormat="false" ht="13.5" hidden="false" customHeight="false" outlineLevel="0" collapsed="false">
      <c r="C1316" s="616" t="s">
        <v>536</v>
      </c>
      <c r="D1316" s="705" t="s">
        <v>1803</v>
      </c>
    </row>
    <row r="1317" customFormat="false" ht="13.5" hidden="false" customHeight="false" outlineLevel="0" collapsed="false">
      <c r="C1317" s="616" t="s">
        <v>536</v>
      </c>
      <c r="D1317" s="705" t="s">
        <v>1804</v>
      </c>
    </row>
    <row r="1318" customFormat="false" ht="13.5" hidden="false" customHeight="false" outlineLevel="0" collapsed="false">
      <c r="C1318" s="616" t="s">
        <v>536</v>
      </c>
      <c r="D1318" s="705" t="s">
        <v>1805</v>
      </c>
    </row>
    <row r="1319" customFormat="false" ht="13.5" hidden="false" customHeight="false" outlineLevel="0" collapsed="false">
      <c r="C1319" s="616" t="s">
        <v>536</v>
      </c>
      <c r="D1319" s="705" t="s">
        <v>1806</v>
      </c>
    </row>
    <row r="1320" customFormat="false" ht="13.5" hidden="false" customHeight="false" outlineLevel="0" collapsed="false">
      <c r="C1320" s="616" t="s">
        <v>536</v>
      </c>
      <c r="D1320" s="705" t="s">
        <v>1807</v>
      </c>
    </row>
    <row r="1321" customFormat="false" ht="13.5" hidden="false" customHeight="false" outlineLevel="0" collapsed="false">
      <c r="C1321" s="616" t="s">
        <v>536</v>
      </c>
      <c r="D1321" s="705" t="s">
        <v>1808</v>
      </c>
    </row>
    <row r="1322" customFormat="false" ht="13.5" hidden="false" customHeight="false" outlineLevel="0" collapsed="false">
      <c r="C1322" s="616" t="s">
        <v>536</v>
      </c>
      <c r="D1322" s="705" t="s">
        <v>1809</v>
      </c>
    </row>
    <row r="1323" customFormat="false" ht="13.5" hidden="false" customHeight="false" outlineLevel="0" collapsed="false">
      <c r="C1323" s="616" t="s">
        <v>536</v>
      </c>
      <c r="D1323" s="705" t="s">
        <v>1810</v>
      </c>
    </row>
    <row r="1324" customFormat="false" ht="13.5" hidden="false" customHeight="false" outlineLevel="0" collapsed="false">
      <c r="C1324" s="616" t="s">
        <v>536</v>
      </c>
      <c r="D1324" s="705" t="s">
        <v>1811</v>
      </c>
    </row>
    <row r="1325" customFormat="false" ht="13.5" hidden="false" customHeight="false" outlineLevel="0" collapsed="false">
      <c r="C1325" s="616" t="s">
        <v>536</v>
      </c>
      <c r="D1325" s="705" t="s">
        <v>1812</v>
      </c>
    </row>
    <row r="1326" customFormat="false" ht="13.5" hidden="false" customHeight="false" outlineLevel="0" collapsed="false">
      <c r="C1326" s="616" t="s">
        <v>536</v>
      </c>
      <c r="D1326" s="705" t="s">
        <v>1813</v>
      </c>
    </row>
    <row r="1327" customFormat="false" ht="13.5" hidden="false" customHeight="false" outlineLevel="0" collapsed="false">
      <c r="C1327" s="616" t="s">
        <v>536</v>
      </c>
      <c r="D1327" s="705" t="s">
        <v>1814</v>
      </c>
    </row>
    <row r="1328" customFormat="false" ht="13.5" hidden="false" customHeight="false" outlineLevel="0" collapsed="false">
      <c r="C1328" s="616" t="s">
        <v>536</v>
      </c>
      <c r="D1328" s="705" t="s">
        <v>1815</v>
      </c>
    </row>
    <row r="1329" customFormat="false" ht="13.5" hidden="false" customHeight="false" outlineLevel="0" collapsed="false">
      <c r="C1329" s="616" t="s">
        <v>536</v>
      </c>
      <c r="D1329" s="705" t="s">
        <v>1816</v>
      </c>
    </row>
    <row r="1330" customFormat="false" ht="13.5" hidden="false" customHeight="false" outlineLevel="0" collapsed="false">
      <c r="C1330" s="616" t="s">
        <v>536</v>
      </c>
      <c r="D1330" s="705" t="s">
        <v>1817</v>
      </c>
    </row>
    <row r="1331" customFormat="false" ht="13.5" hidden="false" customHeight="false" outlineLevel="0" collapsed="false">
      <c r="C1331" s="616" t="s">
        <v>536</v>
      </c>
      <c r="D1331" s="705" t="s">
        <v>1818</v>
      </c>
    </row>
    <row r="1332" customFormat="false" ht="13.5" hidden="false" customHeight="false" outlineLevel="0" collapsed="false">
      <c r="C1332" s="616" t="s">
        <v>536</v>
      </c>
      <c r="D1332" s="705" t="s">
        <v>1819</v>
      </c>
    </row>
    <row r="1333" customFormat="false" ht="13.5" hidden="false" customHeight="false" outlineLevel="0" collapsed="false">
      <c r="C1333" s="616" t="s">
        <v>536</v>
      </c>
      <c r="D1333" s="705" t="s">
        <v>1820</v>
      </c>
    </row>
    <row r="1334" customFormat="false" ht="13.5" hidden="false" customHeight="false" outlineLevel="0" collapsed="false">
      <c r="C1334" s="616" t="s">
        <v>536</v>
      </c>
      <c r="D1334" s="705" t="s">
        <v>1821</v>
      </c>
    </row>
    <row r="1335" customFormat="false" ht="13.5" hidden="false" customHeight="false" outlineLevel="0" collapsed="false">
      <c r="C1335" s="616" t="s">
        <v>536</v>
      </c>
      <c r="D1335" s="705" t="s">
        <v>1822</v>
      </c>
    </row>
    <row r="1336" customFormat="false" ht="13.5" hidden="false" customHeight="false" outlineLevel="0" collapsed="false">
      <c r="C1336" s="616" t="s">
        <v>536</v>
      </c>
      <c r="D1336" s="705" t="s">
        <v>1823</v>
      </c>
    </row>
    <row r="1337" customFormat="false" ht="13.5" hidden="false" customHeight="false" outlineLevel="0" collapsed="false">
      <c r="C1337" s="616" t="s">
        <v>536</v>
      </c>
      <c r="D1337" s="705" t="s">
        <v>1824</v>
      </c>
    </row>
    <row r="1338" customFormat="false" ht="13.5" hidden="false" customHeight="false" outlineLevel="0" collapsed="false">
      <c r="C1338" s="616" t="s">
        <v>536</v>
      </c>
      <c r="D1338" s="705" t="s">
        <v>1825</v>
      </c>
    </row>
    <row r="1339" customFormat="false" ht="13.5" hidden="false" customHeight="false" outlineLevel="0" collapsed="false">
      <c r="C1339" s="616" t="s">
        <v>538</v>
      </c>
      <c r="D1339" s="705" t="s">
        <v>1826</v>
      </c>
    </row>
    <row r="1340" customFormat="false" ht="13.5" hidden="false" customHeight="false" outlineLevel="0" collapsed="false">
      <c r="C1340" s="616" t="s">
        <v>538</v>
      </c>
      <c r="D1340" s="705" t="s">
        <v>1827</v>
      </c>
    </row>
    <row r="1341" customFormat="false" ht="13.5" hidden="false" customHeight="false" outlineLevel="0" collapsed="false">
      <c r="C1341" s="616" t="s">
        <v>538</v>
      </c>
      <c r="D1341" s="705" t="s">
        <v>1828</v>
      </c>
    </row>
    <row r="1342" customFormat="false" ht="13.5" hidden="false" customHeight="false" outlineLevel="0" collapsed="false">
      <c r="C1342" s="616" t="s">
        <v>538</v>
      </c>
      <c r="D1342" s="705" t="s">
        <v>1829</v>
      </c>
    </row>
    <row r="1343" customFormat="false" ht="13.5" hidden="false" customHeight="false" outlineLevel="0" collapsed="false">
      <c r="C1343" s="616" t="s">
        <v>538</v>
      </c>
      <c r="D1343" s="705" t="s">
        <v>1830</v>
      </c>
    </row>
    <row r="1344" customFormat="false" ht="13.5" hidden="false" customHeight="false" outlineLevel="0" collapsed="false">
      <c r="C1344" s="616" t="s">
        <v>538</v>
      </c>
      <c r="D1344" s="705" t="s">
        <v>1831</v>
      </c>
    </row>
    <row r="1345" customFormat="false" ht="13.5" hidden="false" customHeight="false" outlineLevel="0" collapsed="false">
      <c r="C1345" s="616" t="s">
        <v>538</v>
      </c>
      <c r="D1345" s="705" t="s">
        <v>1171</v>
      </c>
    </row>
    <row r="1346" customFormat="false" ht="13.5" hidden="false" customHeight="false" outlineLevel="0" collapsed="false">
      <c r="C1346" s="616" t="s">
        <v>538</v>
      </c>
      <c r="D1346" s="705" t="s">
        <v>1832</v>
      </c>
    </row>
    <row r="1347" customFormat="false" ht="13.5" hidden="false" customHeight="false" outlineLevel="0" collapsed="false">
      <c r="C1347" s="616" t="s">
        <v>538</v>
      </c>
      <c r="D1347" s="705" t="s">
        <v>1833</v>
      </c>
    </row>
    <row r="1348" customFormat="false" ht="13.5" hidden="false" customHeight="false" outlineLevel="0" collapsed="false">
      <c r="C1348" s="616" t="s">
        <v>538</v>
      </c>
      <c r="D1348" s="705" t="s">
        <v>1834</v>
      </c>
    </row>
    <row r="1349" customFormat="false" ht="13.5" hidden="false" customHeight="false" outlineLevel="0" collapsed="false">
      <c r="C1349" s="616" t="s">
        <v>538</v>
      </c>
      <c r="D1349" s="705" t="s">
        <v>1835</v>
      </c>
    </row>
    <row r="1350" customFormat="false" ht="13.5" hidden="false" customHeight="false" outlineLevel="0" collapsed="false">
      <c r="C1350" s="616" t="s">
        <v>538</v>
      </c>
      <c r="D1350" s="705" t="s">
        <v>1836</v>
      </c>
    </row>
    <row r="1351" customFormat="false" ht="13.5" hidden="false" customHeight="false" outlineLevel="0" collapsed="false">
      <c r="C1351" s="616" t="s">
        <v>538</v>
      </c>
      <c r="D1351" s="705" t="s">
        <v>1837</v>
      </c>
    </row>
    <row r="1352" customFormat="false" ht="13.5" hidden="false" customHeight="false" outlineLevel="0" collapsed="false">
      <c r="C1352" s="616" t="s">
        <v>538</v>
      </c>
      <c r="D1352" s="705" t="s">
        <v>1838</v>
      </c>
    </row>
    <row r="1353" customFormat="false" ht="13.5" hidden="false" customHeight="false" outlineLevel="0" collapsed="false">
      <c r="C1353" s="616" t="s">
        <v>538</v>
      </c>
      <c r="D1353" s="705" t="s">
        <v>1839</v>
      </c>
    </row>
    <row r="1354" customFormat="false" ht="13.5" hidden="false" customHeight="false" outlineLevel="0" collapsed="false">
      <c r="C1354" s="616" t="s">
        <v>538</v>
      </c>
      <c r="D1354" s="705" t="s">
        <v>1840</v>
      </c>
    </row>
    <row r="1355" customFormat="false" ht="13.5" hidden="false" customHeight="false" outlineLevel="0" collapsed="false">
      <c r="C1355" s="616" t="s">
        <v>538</v>
      </c>
      <c r="D1355" s="705" t="s">
        <v>1841</v>
      </c>
    </row>
    <row r="1356" customFormat="false" ht="13.5" hidden="false" customHeight="false" outlineLevel="0" collapsed="false">
      <c r="C1356" s="616" t="s">
        <v>538</v>
      </c>
      <c r="D1356" s="705" t="s">
        <v>1842</v>
      </c>
    </row>
    <row r="1357" customFormat="false" ht="13.5" hidden="false" customHeight="false" outlineLevel="0" collapsed="false">
      <c r="C1357" s="616" t="s">
        <v>538</v>
      </c>
      <c r="D1357" s="705" t="s">
        <v>1843</v>
      </c>
    </row>
    <row r="1358" customFormat="false" ht="13.5" hidden="false" customHeight="false" outlineLevel="0" collapsed="false">
      <c r="C1358" s="616" t="s">
        <v>538</v>
      </c>
      <c r="D1358" s="705" t="s">
        <v>1844</v>
      </c>
    </row>
    <row r="1359" customFormat="false" ht="13.5" hidden="false" customHeight="false" outlineLevel="0" collapsed="false">
      <c r="C1359" s="616" t="s">
        <v>538</v>
      </c>
      <c r="D1359" s="705" t="s">
        <v>1845</v>
      </c>
    </row>
    <row r="1360" customFormat="false" ht="13.5" hidden="false" customHeight="false" outlineLevel="0" collapsed="false">
      <c r="C1360" s="616" t="s">
        <v>538</v>
      </c>
      <c r="D1360" s="705" t="s">
        <v>1846</v>
      </c>
    </row>
    <row r="1361" customFormat="false" ht="13.5" hidden="false" customHeight="false" outlineLevel="0" collapsed="false">
      <c r="C1361" s="616" t="s">
        <v>538</v>
      </c>
      <c r="D1361" s="705" t="s">
        <v>1847</v>
      </c>
    </row>
    <row r="1362" customFormat="false" ht="13.5" hidden="false" customHeight="false" outlineLevel="0" collapsed="false">
      <c r="C1362" s="616" t="s">
        <v>540</v>
      </c>
      <c r="D1362" s="705" t="s">
        <v>1848</v>
      </c>
    </row>
    <row r="1363" customFormat="false" ht="13.5" hidden="false" customHeight="false" outlineLevel="0" collapsed="false">
      <c r="C1363" s="616" t="s">
        <v>540</v>
      </c>
      <c r="D1363" s="705" t="s">
        <v>1849</v>
      </c>
    </row>
    <row r="1364" customFormat="false" ht="13.5" hidden="false" customHeight="false" outlineLevel="0" collapsed="false">
      <c r="C1364" s="616" t="s">
        <v>540</v>
      </c>
      <c r="D1364" s="705" t="s">
        <v>1850</v>
      </c>
    </row>
    <row r="1365" customFormat="false" ht="13.5" hidden="false" customHeight="false" outlineLevel="0" collapsed="false">
      <c r="C1365" s="616" t="s">
        <v>540</v>
      </c>
      <c r="D1365" s="705" t="s">
        <v>1851</v>
      </c>
    </row>
    <row r="1366" customFormat="false" ht="13.5" hidden="false" customHeight="false" outlineLevel="0" collapsed="false">
      <c r="C1366" s="616" t="s">
        <v>540</v>
      </c>
      <c r="D1366" s="705" t="s">
        <v>1852</v>
      </c>
    </row>
    <row r="1367" customFormat="false" ht="13.5" hidden="false" customHeight="false" outlineLevel="0" collapsed="false">
      <c r="C1367" s="616" t="s">
        <v>540</v>
      </c>
      <c r="D1367" s="705" t="s">
        <v>1853</v>
      </c>
    </row>
    <row r="1368" customFormat="false" ht="13.5" hidden="false" customHeight="false" outlineLevel="0" collapsed="false">
      <c r="C1368" s="616" t="s">
        <v>540</v>
      </c>
      <c r="D1368" s="705" t="s">
        <v>1854</v>
      </c>
    </row>
    <row r="1369" customFormat="false" ht="13.5" hidden="false" customHeight="false" outlineLevel="0" collapsed="false">
      <c r="C1369" s="616" t="s">
        <v>540</v>
      </c>
      <c r="D1369" s="705" t="s">
        <v>1855</v>
      </c>
    </row>
    <row r="1370" customFormat="false" ht="13.5" hidden="false" customHeight="false" outlineLevel="0" collapsed="false">
      <c r="C1370" s="616" t="s">
        <v>540</v>
      </c>
      <c r="D1370" s="705" t="s">
        <v>1856</v>
      </c>
    </row>
    <row r="1371" customFormat="false" ht="13.5" hidden="false" customHeight="false" outlineLevel="0" collapsed="false">
      <c r="C1371" s="616" t="s">
        <v>540</v>
      </c>
      <c r="D1371" s="705" t="s">
        <v>1857</v>
      </c>
    </row>
    <row r="1372" customFormat="false" ht="13.5" hidden="false" customHeight="false" outlineLevel="0" collapsed="false">
      <c r="C1372" s="616" t="s">
        <v>540</v>
      </c>
      <c r="D1372" s="705" t="s">
        <v>1858</v>
      </c>
    </row>
    <row r="1373" customFormat="false" ht="13.5" hidden="false" customHeight="false" outlineLevel="0" collapsed="false">
      <c r="C1373" s="616" t="s">
        <v>540</v>
      </c>
      <c r="D1373" s="705" t="s">
        <v>1859</v>
      </c>
    </row>
    <row r="1374" customFormat="false" ht="13.5" hidden="false" customHeight="false" outlineLevel="0" collapsed="false">
      <c r="C1374" s="616" t="s">
        <v>540</v>
      </c>
      <c r="D1374" s="705" t="s">
        <v>1860</v>
      </c>
    </row>
    <row r="1375" customFormat="false" ht="13.5" hidden="false" customHeight="false" outlineLevel="0" collapsed="false">
      <c r="C1375" s="616" t="s">
        <v>540</v>
      </c>
      <c r="D1375" s="705" t="s">
        <v>1861</v>
      </c>
    </row>
    <row r="1376" customFormat="false" ht="13.5" hidden="false" customHeight="false" outlineLevel="0" collapsed="false">
      <c r="C1376" s="616" t="s">
        <v>540</v>
      </c>
      <c r="D1376" s="705" t="s">
        <v>1862</v>
      </c>
    </row>
    <row r="1377" customFormat="false" ht="13.5" hidden="false" customHeight="false" outlineLevel="0" collapsed="false">
      <c r="C1377" s="616" t="s">
        <v>540</v>
      </c>
      <c r="D1377" s="705" t="s">
        <v>1863</v>
      </c>
    </row>
    <row r="1378" customFormat="false" ht="13.5" hidden="false" customHeight="false" outlineLevel="0" collapsed="false">
      <c r="C1378" s="616" t="s">
        <v>540</v>
      </c>
      <c r="D1378" s="705" t="s">
        <v>1864</v>
      </c>
    </row>
    <row r="1379" customFormat="false" ht="13.5" hidden="false" customHeight="false" outlineLevel="0" collapsed="false">
      <c r="C1379" s="616" t="s">
        <v>540</v>
      </c>
      <c r="D1379" s="705" t="s">
        <v>1865</v>
      </c>
    </row>
    <row r="1380" customFormat="false" ht="13.5" hidden="false" customHeight="false" outlineLevel="0" collapsed="false">
      <c r="C1380" s="616" t="s">
        <v>540</v>
      </c>
      <c r="D1380" s="705" t="s">
        <v>1866</v>
      </c>
    </row>
    <row r="1381" customFormat="false" ht="13.5" hidden="false" customHeight="false" outlineLevel="0" collapsed="false">
      <c r="C1381" s="616" t="s">
        <v>542</v>
      </c>
      <c r="D1381" s="705" t="s">
        <v>1867</v>
      </c>
    </row>
    <row r="1382" customFormat="false" ht="13.5" hidden="false" customHeight="false" outlineLevel="0" collapsed="false">
      <c r="C1382" s="616" t="s">
        <v>542</v>
      </c>
      <c r="D1382" s="705" t="s">
        <v>1868</v>
      </c>
    </row>
    <row r="1383" customFormat="false" ht="13.5" hidden="false" customHeight="false" outlineLevel="0" collapsed="false">
      <c r="C1383" s="616" t="s">
        <v>542</v>
      </c>
      <c r="D1383" s="705" t="s">
        <v>1869</v>
      </c>
    </row>
    <row r="1384" customFormat="false" ht="13.5" hidden="false" customHeight="false" outlineLevel="0" collapsed="false">
      <c r="C1384" s="616" t="s">
        <v>542</v>
      </c>
      <c r="D1384" s="705" t="s">
        <v>1870</v>
      </c>
    </row>
    <row r="1385" customFormat="false" ht="13.5" hidden="false" customHeight="false" outlineLevel="0" collapsed="false">
      <c r="C1385" s="616" t="s">
        <v>542</v>
      </c>
      <c r="D1385" s="705" t="s">
        <v>1871</v>
      </c>
    </row>
    <row r="1386" customFormat="false" ht="13.5" hidden="false" customHeight="false" outlineLevel="0" collapsed="false">
      <c r="C1386" s="616" t="s">
        <v>542</v>
      </c>
      <c r="D1386" s="705" t="s">
        <v>1872</v>
      </c>
    </row>
    <row r="1387" customFormat="false" ht="13.5" hidden="false" customHeight="false" outlineLevel="0" collapsed="false">
      <c r="C1387" s="616" t="s">
        <v>542</v>
      </c>
      <c r="D1387" s="705" t="s">
        <v>1873</v>
      </c>
    </row>
    <row r="1388" customFormat="false" ht="13.5" hidden="false" customHeight="false" outlineLevel="0" collapsed="false">
      <c r="C1388" s="616" t="s">
        <v>542</v>
      </c>
      <c r="D1388" s="705" t="s">
        <v>1874</v>
      </c>
    </row>
    <row r="1389" customFormat="false" ht="13.5" hidden="false" customHeight="false" outlineLevel="0" collapsed="false">
      <c r="C1389" s="616" t="s">
        <v>542</v>
      </c>
      <c r="D1389" s="705" t="s">
        <v>1875</v>
      </c>
    </row>
    <row r="1390" customFormat="false" ht="13.5" hidden="false" customHeight="false" outlineLevel="0" collapsed="false">
      <c r="C1390" s="616" t="s">
        <v>542</v>
      </c>
      <c r="D1390" s="705" t="s">
        <v>1876</v>
      </c>
    </row>
    <row r="1391" customFormat="false" ht="13.5" hidden="false" customHeight="false" outlineLevel="0" collapsed="false">
      <c r="C1391" s="616" t="s">
        <v>542</v>
      </c>
      <c r="D1391" s="705" t="s">
        <v>1877</v>
      </c>
    </row>
    <row r="1392" customFormat="false" ht="13.5" hidden="false" customHeight="false" outlineLevel="0" collapsed="false">
      <c r="C1392" s="616" t="s">
        <v>542</v>
      </c>
      <c r="D1392" s="705" t="s">
        <v>1878</v>
      </c>
    </row>
    <row r="1393" customFormat="false" ht="13.5" hidden="false" customHeight="false" outlineLevel="0" collapsed="false">
      <c r="C1393" s="616" t="s">
        <v>542</v>
      </c>
      <c r="D1393" s="705" t="s">
        <v>1879</v>
      </c>
    </row>
    <row r="1394" customFormat="false" ht="13.5" hidden="false" customHeight="false" outlineLevel="0" collapsed="false">
      <c r="C1394" s="616" t="s">
        <v>542</v>
      </c>
      <c r="D1394" s="705" t="s">
        <v>1880</v>
      </c>
    </row>
    <row r="1395" customFormat="false" ht="13.5" hidden="false" customHeight="false" outlineLevel="0" collapsed="false">
      <c r="C1395" s="616" t="s">
        <v>542</v>
      </c>
      <c r="D1395" s="705" t="s">
        <v>1881</v>
      </c>
    </row>
    <row r="1396" customFormat="false" ht="13.5" hidden="false" customHeight="false" outlineLevel="0" collapsed="false">
      <c r="C1396" s="616" t="s">
        <v>542</v>
      </c>
      <c r="D1396" s="705" t="s">
        <v>1882</v>
      </c>
    </row>
    <row r="1397" customFormat="false" ht="13.5" hidden="false" customHeight="false" outlineLevel="0" collapsed="false">
      <c r="C1397" s="616" t="s">
        <v>542</v>
      </c>
      <c r="D1397" s="705" t="s">
        <v>1883</v>
      </c>
    </row>
    <row r="1398" customFormat="false" ht="13.5" hidden="false" customHeight="false" outlineLevel="0" collapsed="false">
      <c r="C1398" s="616" t="s">
        <v>542</v>
      </c>
      <c r="D1398" s="705" t="s">
        <v>1884</v>
      </c>
    </row>
    <row r="1399" customFormat="false" ht="13.5" hidden="false" customHeight="false" outlineLevel="0" collapsed="false">
      <c r="C1399" s="616" t="s">
        <v>542</v>
      </c>
      <c r="D1399" s="705" t="s">
        <v>1885</v>
      </c>
    </row>
    <row r="1400" customFormat="false" ht="13.5" hidden="false" customHeight="false" outlineLevel="0" collapsed="false">
      <c r="C1400" s="616" t="s">
        <v>542</v>
      </c>
      <c r="D1400" s="705" t="s">
        <v>1886</v>
      </c>
    </row>
    <row r="1401" customFormat="false" ht="13.5" hidden="false" customHeight="false" outlineLevel="0" collapsed="false">
      <c r="C1401" s="616" t="s">
        <v>542</v>
      </c>
      <c r="D1401" s="705" t="s">
        <v>1887</v>
      </c>
    </row>
    <row r="1402" customFormat="false" ht="13.5" hidden="false" customHeight="false" outlineLevel="0" collapsed="false">
      <c r="C1402" s="616" t="s">
        <v>542</v>
      </c>
      <c r="D1402" s="705" t="s">
        <v>1888</v>
      </c>
    </row>
    <row r="1403" customFormat="false" ht="13.5" hidden="false" customHeight="false" outlineLevel="0" collapsed="false">
      <c r="C1403" s="616" t="s">
        <v>542</v>
      </c>
      <c r="D1403" s="705" t="s">
        <v>1889</v>
      </c>
    </row>
    <row r="1404" customFormat="false" ht="13.5" hidden="false" customHeight="false" outlineLevel="0" collapsed="false">
      <c r="C1404" s="616" t="s">
        <v>542</v>
      </c>
      <c r="D1404" s="705" t="s">
        <v>1890</v>
      </c>
    </row>
    <row r="1405" customFormat="false" ht="13.5" hidden="false" customHeight="false" outlineLevel="0" collapsed="false">
      <c r="C1405" s="616" t="s">
        <v>544</v>
      </c>
      <c r="D1405" s="705" t="s">
        <v>1891</v>
      </c>
    </row>
    <row r="1406" customFormat="false" ht="13.5" hidden="false" customHeight="false" outlineLevel="0" collapsed="false">
      <c r="C1406" s="616" t="s">
        <v>544</v>
      </c>
      <c r="D1406" s="705" t="s">
        <v>1892</v>
      </c>
    </row>
    <row r="1407" customFormat="false" ht="13.5" hidden="false" customHeight="false" outlineLevel="0" collapsed="false">
      <c r="C1407" s="616" t="s">
        <v>544</v>
      </c>
      <c r="D1407" s="705" t="s">
        <v>1893</v>
      </c>
    </row>
    <row r="1408" customFormat="false" ht="13.5" hidden="false" customHeight="false" outlineLevel="0" collapsed="false">
      <c r="C1408" s="616" t="s">
        <v>544</v>
      </c>
      <c r="D1408" s="705" t="s">
        <v>1894</v>
      </c>
    </row>
    <row r="1409" customFormat="false" ht="13.5" hidden="false" customHeight="false" outlineLevel="0" collapsed="false">
      <c r="C1409" s="616" t="s">
        <v>544</v>
      </c>
      <c r="D1409" s="705" t="s">
        <v>1895</v>
      </c>
    </row>
    <row r="1410" customFormat="false" ht="13.5" hidden="false" customHeight="false" outlineLevel="0" collapsed="false">
      <c r="C1410" s="616" t="s">
        <v>544</v>
      </c>
      <c r="D1410" s="705" t="s">
        <v>1896</v>
      </c>
    </row>
    <row r="1411" customFormat="false" ht="13.5" hidden="false" customHeight="false" outlineLevel="0" collapsed="false">
      <c r="C1411" s="616" t="s">
        <v>544</v>
      </c>
      <c r="D1411" s="705" t="s">
        <v>1897</v>
      </c>
    </row>
    <row r="1412" customFormat="false" ht="13.5" hidden="false" customHeight="false" outlineLevel="0" collapsed="false">
      <c r="C1412" s="616" t="s">
        <v>544</v>
      </c>
      <c r="D1412" s="705" t="s">
        <v>1898</v>
      </c>
    </row>
    <row r="1413" customFormat="false" ht="13.5" hidden="false" customHeight="false" outlineLevel="0" collapsed="false">
      <c r="C1413" s="616" t="s">
        <v>544</v>
      </c>
      <c r="D1413" s="705" t="s">
        <v>1899</v>
      </c>
    </row>
    <row r="1414" customFormat="false" ht="13.5" hidden="false" customHeight="false" outlineLevel="0" collapsed="false">
      <c r="C1414" s="616" t="s">
        <v>544</v>
      </c>
      <c r="D1414" s="705" t="s">
        <v>1900</v>
      </c>
    </row>
    <row r="1415" customFormat="false" ht="13.5" hidden="false" customHeight="false" outlineLevel="0" collapsed="false">
      <c r="C1415" s="616" t="s">
        <v>544</v>
      </c>
      <c r="D1415" s="705" t="s">
        <v>1901</v>
      </c>
    </row>
    <row r="1416" customFormat="false" ht="13.5" hidden="false" customHeight="false" outlineLevel="0" collapsed="false">
      <c r="C1416" s="616" t="s">
        <v>544</v>
      </c>
      <c r="D1416" s="705" t="s">
        <v>1902</v>
      </c>
    </row>
    <row r="1417" customFormat="false" ht="13.5" hidden="false" customHeight="false" outlineLevel="0" collapsed="false">
      <c r="C1417" s="616" t="s">
        <v>544</v>
      </c>
      <c r="D1417" s="705" t="s">
        <v>1903</v>
      </c>
    </row>
    <row r="1418" customFormat="false" ht="13.5" hidden="false" customHeight="false" outlineLevel="0" collapsed="false">
      <c r="C1418" s="616" t="s">
        <v>544</v>
      </c>
      <c r="D1418" s="705" t="s">
        <v>1904</v>
      </c>
    </row>
    <row r="1419" customFormat="false" ht="13.5" hidden="false" customHeight="false" outlineLevel="0" collapsed="false">
      <c r="C1419" s="616" t="s">
        <v>544</v>
      </c>
      <c r="D1419" s="705" t="s">
        <v>1905</v>
      </c>
    </row>
    <row r="1420" customFormat="false" ht="13.5" hidden="false" customHeight="false" outlineLevel="0" collapsed="false">
      <c r="C1420" s="616" t="s">
        <v>544</v>
      </c>
      <c r="D1420" s="705" t="s">
        <v>1906</v>
      </c>
    </row>
    <row r="1421" customFormat="false" ht="13.5" hidden="false" customHeight="false" outlineLevel="0" collapsed="false">
      <c r="C1421" s="616" t="s">
        <v>544</v>
      </c>
      <c r="D1421" s="705" t="s">
        <v>1907</v>
      </c>
    </row>
    <row r="1422" customFormat="false" ht="13.5" hidden="false" customHeight="false" outlineLevel="0" collapsed="false">
      <c r="C1422" s="616" t="s">
        <v>546</v>
      </c>
      <c r="D1422" s="705" t="s">
        <v>1908</v>
      </c>
    </row>
    <row r="1423" customFormat="false" ht="13.5" hidden="false" customHeight="false" outlineLevel="0" collapsed="false">
      <c r="C1423" s="616" t="s">
        <v>546</v>
      </c>
      <c r="D1423" s="705" t="s">
        <v>1909</v>
      </c>
    </row>
    <row r="1424" customFormat="false" ht="13.5" hidden="false" customHeight="false" outlineLevel="0" collapsed="false">
      <c r="C1424" s="616" t="s">
        <v>546</v>
      </c>
      <c r="D1424" s="705" t="s">
        <v>1910</v>
      </c>
    </row>
    <row r="1425" customFormat="false" ht="13.5" hidden="false" customHeight="false" outlineLevel="0" collapsed="false">
      <c r="C1425" s="616" t="s">
        <v>546</v>
      </c>
      <c r="D1425" s="705" t="s">
        <v>1911</v>
      </c>
    </row>
    <row r="1426" customFormat="false" ht="13.5" hidden="false" customHeight="false" outlineLevel="0" collapsed="false">
      <c r="C1426" s="616" t="s">
        <v>546</v>
      </c>
      <c r="D1426" s="705" t="s">
        <v>1912</v>
      </c>
    </row>
    <row r="1427" customFormat="false" ht="13.5" hidden="false" customHeight="false" outlineLevel="0" collapsed="false">
      <c r="C1427" s="616" t="s">
        <v>546</v>
      </c>
      <c r="D1427" s="705" t="s">
        <v>1913</v>
      </c>
    </row>
    <row r="1428" customFormat="false" ht="13.5" hidden="false" customHeight="false" outlineLevel="0" collapsed="false">
      <c r="C1428" s="616" t="s">
        <v>546</v>
      </c>
      <c r="D1428" s="705" t="s">
        <v>1914</v>
      </c>
    </row>
    <row r="1429" customFormat="false" ht="13.5" hidden="false" customHeight="false" outlineLevel="0" collapsed="false">
      <c r="C1429" s="616" t="s">
        <v>546</v>
      </c>
      <c r="D1429" s="705" t="s">
        <v>1915</v>
      </c>
    </row>
    <row r="1430" customFormat="false" ht="13.5" hidden="false" customHeight="false" outlineLevel="0" collapsed="false">
      <c r="C1430" s="616" t="s">
        <v>546</v>
      </c>
      <c r="D1430" s="705" t="s">
        <v>1916</v>
      </c>
    </row>
    <row r="1431" customFormat="false" ht="13.5" hidden="false" customHeight="false" outlineLevel="0" collapsed="false">
      <c r="C1431" s="616" t="s">
        <v>546</v>
      </c>
      <c r="D1431" s="705" t="s">
        <v>1917</v>
      </c>
    </row>
    <row r="1432" customFormat="false" ht="13.5" hidden="false" customHeight="false" outlineLevel="0" collapsed="false">
      <c r="C1432" s="616" t="s">
        <v>546</v>
      </c>
      <c r="D1432" s="705" t="s">
        <v>1918</v>
      </c>
    </row>
    <row r="1433" customFormat="false" ht="13.5" hidden="false" customHeight="false" outlineLevel="0" collapsed="false">
      <c r="C1433" s="616" t="s">
        <v>546</v>
      </c>
      <c r="D1433" s="705" t="s">
        <v>1919</v>
      </c>
    </row>
    <row r="1434" customFormat="false" ht="13.5" hidden="false" customHeight="false" outlineLevel="0" collapsed="false">
      <c r="C1434" s="616" t="s">
        <v>546</v>
      </c>
      <c r="D1434" s="705" t="s">
        <v>1920</v>
      </c>
    </row>
    <row r="1435" customFormat="false" ht="13.5" hidden="false" customHeight="false" outlineLevel="0" collapsed="false">
      <c r="C1435" s="616" t="s">
        <v>546</v>
      </c>
      <c r="D1435" s="705" t="s">
        <v>547</v>
      </c>
    </row>
    <row r="1436" customFormat="false" ht="13.5" hidden="false" customHeight="false" outlineLevel="0" collapsed="false">
      <c r="C1436" s="616" t="s">
        <v>546</v>
      </c>
      <c r="D1436" s="705" t="s">
        <v>1921</v>
      </c>
    </row>
    <row r="1437" customFormat="false" ht="13.5" hidden="false" customHeight="false" outlineLevel="0" collapsed="false">
      <c r="C1437" s="616" t="s">
        <v>546</v>
      </c>
      <c r="D1437" s="705" t="s">
        <v>1922</v>
      </c>
    </row>
    <row r="1438" customFormat="false" ht="13.5" hidden="false" customHeight="false" outlineLevel="0" collapsed="false">
      <c r="C1438" s="616" t="s">
        <v>546</v>
      </c>
      <c r="D1438" s="705" t="s">
        <v>1923</v>
      </c>
    </row>
    <row r="1439" customFormat="false" ht="13.5" hidden="false" customHeight="false" outlineLevel="0" collapsed="false">
      <c r="C1439" s="616" t="s">
        <v>546</v>
      </c>
      <c r="D1439" s="705" t="s">
        <v>1924</v>
      </c>
    </row>
    <row r="1440" customFormat="false" ht="13.5" hidden="false" customHeight="false" outlineLevel="0" collapsed="false">
      <c r="C1440" s="616" t="s">
        <v>546</v>
      </c>
      <c r="D1440" s="705" t="s">
        <v>1925</v>
      </c>
    </row>
    <row r="1441" customFormat="false" ht="13.5" hidden="false" customHeight="false" outlineLevel="0" collapsed="false">
      <c r="C1441" s="616" t="s">
        <v>546</v>
      </c>
      <c r="D1441" s="705" t="s">
        <v>1926</v>
      </c>
    </row>
    <row r="1442" customFormat="false" ht="13.5" hidden="false" customHeight="false" outlineLevel="0" collapsed="false">
      <c r="C1442" s="616" t="s">
        <v>548</v>
      </c>
      <c r="D1442" s="705" t="s">
        <v>1927</v>
      </c>
    </row>
    <row r="1443" customFormat="false" ht="13.5" hidden="false" customHeight="false" outlineLevel="0" collapsed="false">
      <c r="C1443" s="616" t="s">
        <v>548</v>
      </c>
      <c r="D1443" s="705" t="s">
        <v>1928</v>
      </c>
    </row>
    <row r="1444" customFormat="false" ht="13.5" hidden="false" customHeight="false" outlineLevel="0" collapsed="false">
      <c r="C1444" s="616" t="s">
        <v>548</v>
      </c>
      <c r="D1444" s="705" t="s">
        <v>1929</v>
      </c>
    </row>
    <row r="1445" customFormat="false" ht="13.5" hidden="false" customHeight="false" outlineLevel="0" collapsed="false">
      <c r="C1445" s="616" t="s">
        <v>548</v>
      </c>
      <c r="D1445" s="705" t="s">
        <v>1930</v>
      </c>
    </row>
    <row r="1446" customFormat="false" ht="13.5" hidden="false" customHeight="false" outlineLevel="0" collapsed="false">
      <c r="C1446" s="616" t="s">
        <v>548</v>
      </c>
      <c r="D1446" s="705" t="s">
        <v>1931</v>
      </c>
    </row>
    <row r="1447" customFormat="false" ht="13.5" hidden="false" customHeight="false" outlineLevel="0" collapsed="false">
      <c r="C1447" s="616" t="s">
        <v>548</v>
      </c>
      <c r="D1447" s="705" t="s">
        <v>1932</v>
      </c>
    </row>
    <row r="1448" customFormat="false" ht="13.5" hidden="false" customHeight="false" outlineLevel="0" collapsed="false">
      <c r="C1448" s="616" t="s">
        <v>548</v>
      </c>
      <c r="D1448" s="705" t="s">
        <v>1933</v>
      </c>
    </row>
    <row r="1449" customFormat="false" ht="13.5" hidden="false" customHeight="false" outlineLevel="0" collapsed="false">
      <c r="C1449" s="616" t="s">
        <v>548</v>
      </c>
      <c r="D1449" s="705" t="s">
        <v>1934</v>
      </c>
    </row>
    <row r="1450" customFormat="false" ht="13.5" hidden="false" customHeight="false" outlineLevel="0" collapsed="false">
      <c r="C1450" s="616" t="s">
        <v>548</v>
      </c>
      <c r="D1450" s="705" t="s">
        <v>1935</v>
      </c>
    </row>
    <row r="1451" customFormat="false" ht="13.5" hidden="false" customHeight="false" outlineLevel="0" collapsed="false">
      <c r="C1451" s="616" t="s">
        <v>548</v>
      </c>
      <c r="D1451" s="705" t="s">
        <v>1936</v>
      </c>
    </row>
    <row r="1452" customFormat="false" ht="13.5" hidden="false" customHeight="false" outlineLevel="0" collapsed="false">
      <c r="C1452" s="616" t="s">
        <v>548</v>
      </c>
      <c r="D1452" s="705" t="s">
        <v>1937</v>
      </c>
    </row>
    <row r="1453" customFormat="false" ht="13.5" hidden="false" customHeight="false" outlineLevel="0" collapsed="false">
      <c r="C1453" s="616" t="s">
        <v>548</v>
      </c>
      <c r="D1453" s="705" t="s">
        <v>1938</v>
      </c>
    </row>
    <row r="1454" customFormat="false" ht="13.5" hidden="false" customHeight="false" outlineLevel="0" collapsed="false">
      <c r="C1454" s="616" t="s">
        <v>548</v>
      </c>
      <c r="D1454" s="705" t="s">
        <v>1939</v>
      </c>
    </row>
    <row r="1455" customFormat="false" ht="13.5" hidden="false" customHeight="false" outlineLevel="0" collapsed="false">
      <c r="C1455" s="616" t="s">
        <v>548</v>
      </c>
      <c r="D1455" s="705" t="s">
        <v>1940</v>
      </c>
    </row>
    <row r="1456" customFormat="false" ht="13.5" hidden="false" customHeight="false" outlineLevel="0" collapsed="false">
      <c r="C1456" s="616" t="s">
        <v>548</v>
      </c>
      <c r="D1456" s="705" t="s">
        <v>1941</v>
      </c>
    </row>
    <row r="1457" customFormat="false" ht="13.5" hidden="false" customHeight="false" outlineLevel="0" collapsed="false">
      <c r="C1457" s="616" t="s">
        <v>548</v>
      </c>
      <c r="D1457" s="705" t="s">
        <v>1942</v>
      </c>
    </row>
    <row r="1458" customFormat="false" ht="13.5" hidden="false" customHeight="false" outlineLevel="0" collapsed="false">
      <c r="C1458" s="616" t="s">
        <v>548</v>
      </c>
      <c r="D1458" s="705" t="s">
        <v>1943</v>
      </c>
    </row>
    <row r="1459" customFormat="false" ht="13.5" hidden="false" customHeight="false" outlineLevel="0" collapsed="false">
      <c r="C1459" s="616" t="s">
        <v>548</v>
      </c>
      <c r="D1459" s="705" t="s">
        <v>1944</v>
      </c>
    </row>
    <row r="1460" customFormat="false" ht="13.5" hidden="false" customHeight="false" outlineLevel="0" collapsed="false">
      <c r="C1460" s="616" t="s">
        <v>548</v>
      </c>
      <c r="D1460" s="705" t="s">
        <v>1945</v>
      </c>
    </row>
    <row r="1461" customFormat="false" ht="13.5" hidden="false" customHeight="false" outlineLevel="0" collapsed="false">
      <c r="C1461" s="616" t="s">
        <v>548</v>
      </c>
      <c r="D1461" s="705" t="s">
        <v>1946</v>
      </c>
    </row>
    <row r="1462" customFormat="false" ht="13.5" hidden="false" customHeight="false" outlineLevel="0" collapsed="false">
      <c r="C1462" s="616" t="s">
        <v>548</v>
      </c>
      <c r="D1462" s="705" t="s">
        <v>1947</v>
      </c>
    </row>
    <row r="1463" customFormat="false" ht="13.5" hidden="false" customHeight="false" outlineLevel="0" collapsed="false">
      <c r="C1463" s="616" t="s">
        <v>548</v>
      </c>
      <c r="D1463" s="705" t="s">
        <v>1948</v>
      </c>
    </row>
    <row r="1464" customFormat="false" ht="13.5" hidden="false" customHeight="false" outlineLevel="0" collapsed="false">
      <c r="C1464" s="616" t="s">
        <v>548</v>
      </c>
      <c r="D1464" s="705" t="s">
        <v>1949</v>
      </c>
    </row>
    <row r="1465" customFormat="false" ht="13.5" hidden="false" customHeight="false" outlineLevel="0" collapsed="false">
      <c r="C1465" s="616" t="s">
        <v>548</v>
      </c>
      <c r="D1465" s="705" t="s">
        <v>1950</v>
      </c>
    </row>
    <row r="1466" customFormat="false" ht="13.5" hidden="false" customHeight="false" outlineLevel="0" collapsed="false">
      <c r="C1466" s="616" t="s">
        <v>548</v>
      </c>
      <c r="D1466" s="705" t="s">
        <v>1951</v>
      </c>
    </row>
    <row r="1467" customFormat="false" ht="13.5" hidden="false" customHeight="false" outlineLevel="0" collapsed="false">
      <c r="C1467" s="616" t="s">
        <v>548</v>
      </c>
      <c r="D1467" s="705" t="s">
        <v>1952</v>
      </c>
    </row>
    <row r="1468" customFormat="false" ht="13.5" hidden="false" customHeight="false" outlineLevel="0" collapsed="false">
      <c r="C1468" s="616" t="s">
        <v>548</v>
      </c>
      <c r="D1468" s="705" t="s">
        <v>1953</v>
      </c>
    </row>
    <row r="1469" customFormat="false" ht="13.5" hidden="false" customHeight="false" outlineLevel="0" collapsed="false">
      <c r="C1469" s="616" t="s">
        <v>548</v>
      </c>
      <c r="D1469" s="705" t="s">
        <v>1954</v>
      </c>
    </row>
    <row r="1470" customFormat="false" ht="13.5" hidden="false" customHeight="false" outlineLevel="0" collapsed="false">
      <c r="C1470" s="616" t="s">
        <v>548</v>
      </c>
      <c r="D1470" s="705" t="s">
        <v>1955</v>
      </c>
    </row>
    <row r="1471" customFormat="false" ht="13.5" hidden="false" customHeight="false" outlineLevel="0" collapsed="false">
      <c r="C1471" s="616" t="s">
        <v>548</v>
      </c>
      <c r="D1471" s="705" t="s">
        <v>1956</v>
      </c>
    </row>
    <row r="1472" customFormat="false" ht="13.5" hidden="false" customHeight="false" outlineLevel="0" collapsed="false">
      <c r="C1472" s="616" t="s">
        <v>548</v>
      </c>
      <c r="D1472" s="705" t="s">
        <v>1957</v>
      </c>
    </row>
    <row r="1473" customFormat="false" ht="13.5" hidden="false" customHeight="false" outlineLevel="0" collapsed="false">
      <c r="C1473" s="616" t="s">
        <v>548</v>
      </c>
      <c r="D1473" s="705" t="s">
        <v>1958</v>
      </c>
    </row>
    <row r="1474" customFormat="false" ht="13.5" hidden="false" customHeight="false" outlineLevel="0" collapsed="false">
      <c r="C1474" s="616" t="s">
        <v>548</v>
      </c>
      <c r="D1474" s="705" t="s">
        <v>1959</v>
      </c>
    </row>
    <row r="1475" customFormat="false" ht="13.5" hidden="false" customHeight="false" outlineLevel="0" collapsed="false">
      <c r="C1475" s="616" t="s">
        <v>548</v>
      </c>
      <c r="D1475" s="705" t="s">
        <v>1960</v>
      </c>
    </row>
    <row r="1476" customFormat="false" ht="13.5" hidden="false" customHeight="false" outlineLevel="0" collapsed="false">
      <c r="C1476" s="616" t="s">
        <v>550</v>
      </c>
      <c r="D1476" s="705" t="s">
        <v>1961</v>
      </c>
    </row>
    <row r="1477" customFormat="false" ht="13.5" hidden="false" customHeight="false" outlineLevel="0" collapsed="false">
      <c r="C1477" s="616" t="s">
        <v>550</v>
      </c>
      <c r="D1477" s="705" t="s">
        <v>1962</v>
      </c>
    </row>
    <row r="1478" customFormat="false" ht="13.5" hidden="false" customHeight="false" outlineLevel="0" collapsed="false">
      <c r="C1478" s="616" t="s">
        <v>550</v>
      </c>
      <c r="D1478" s="705" t="s">
        <v>1963</v>
      </c>
    </row>
    <row r="1479" customFormat="false" ht="13.5" hidden="false" customHeight="false" outlineLevel="0" collapsed="false">
      <c r="C1479" s="616" t="s">
        <v>550</v>
      </c>
      <c r="D1479" s="705" t="s">
        <v>1964</v>
      </c>
    </row>
    <row r="1480" customFormat="false" ht="13.5" hidden="false" customHeight="false" outlineLevel="0" collapsed="false">
      <c r="C1480" s="616" t="s">
        <v>550</v>
      </c>
      <c r="D1480" s="705" t="s">
        <v>1965</v>
      </c>
    </row>
    <row r="1481" customFormat="false" ht="13.5" hidden="false" customHeight="false" outlineLevel="0" collapsed="false">
      <c r="C1481" s="616" t="s">
        <v>550</v>
      </c>
      <c r="D1481" s="705" t="s">
        <v>1966</v>
      </c>
    </row>
    <row r="1482" customFormat="false" ht="13.5" hidden="false" customHeight="false" outlineLevel="0" collapsed="false">
      <c r="C1482" s="616" t="s">
        <v>550</v>
      </c>
      <c r="D1482" s="705" t="s">
        <v>1967</v>
      </c>
    </row>
    <row r="1483" customFormat="false" ht="13.5" hidden="false" customHeight="false" outlineLevel="0" collapsed="false">
      <c r="C1483" s="616" t="s">
        <v>550</v>
      </c>
      <c r="D1483" s="705" t="s">
        <v>1968</v>
      </c>
    </row>
    <row r="1484" customFormat="false" ht="13.5" hidden="false" customHeight="false" outlineLevel="0" collapsed="false">
      <c r="C1484" s="616" t="s">
        <v>550</v>
      </c>
      <c r="D1484" s="705" t="s">
        <v>1969</v>
      </c>
    </row>
    <row r="1485" customFormat="false" ht="13.5" hidden="false" customHeight="false" outlineLevel="0" collapsed="false">
      <c r="C1485" s="616" t="s">
        <v>550</v>
      </c>
      <c r="D1485" s="705" t="s">
        <v>1970</v>
      </c>
    </row>
    <row r="1486" customFormat="false" ht="13.5" hidden="false" customHeight="false" outlineLevel="0" collapsed="false">
      <c r="C1486" s="616" t="s">
        <v>550</v>
      </c>
      <c r="D1486" s="705" t="s">
        <v>1971</v>
      </c>
    </row>
    <row r="1487" customFormat="false" ht="13.5" hidden="false" customHeight="false" outlineLevel="0" collapsed="false">
      <c r="C1487" s="616" t="s">
        <v>550</v>
      </c>
      <c r="D1487" s="705" t="s">
        <v>1972</v>
      </c>
    </row>
    <row r="1488" customFormat="false" ht="13.5" hidden="false" customHeight="false" outlineLevel="0" collapsed="false">
      <c r="C1488" s="616" t="s">
        <v>550</v>
      </c>
      <c r="D1488" s="705" t="s">
        <v>1973</v>
      </c>
    </row>
    <row r="1489" customFormat="false" ht="13.5" hidden="false" customHeight="false" outlineLevel="0" collapsed="false">
      <c r="C1489" s="616" t="s">
        <v>550</v>
      </c>
      <c r="D1489" s="705" t="s">
        <v>1974</v>
      </c>
    </row>
    <row r="1490" customFormat="false" ht="13.5" hidden="false" customHeight="false" outlineLevel="0" collapsed="false">
      <c r="C1490" s="616" t="s">
        <v>550</v>
      </c>
      <c r="D1490" s="705" t="s">
        <v>1975</v>
      </c>
    </row>
    <row r="1491" customFormat="false" ht="13.5" hidden="false" customHeight="false" outlineLevel="0" collapsed="false">
      <c r="C1491" s="616" t="s">
        <v>550</v>
      </c>
      <c r="D1491" s="705" t="s">
        <v>1976</v>
      </c>
    </row>
    <row r="1492" customFormat="false" ht="13.5" hidden="false" customHeight="false" outlineLevel="0" collapsed="false">
      <c r="C1492" s="616" t="s">
        <v>550</v>
      </c>
      <c r="D1492" s="705" t="s">
        <v>1977</v>
      </c>
    </row>
    <row r="1493" customFormat="false" ht="13.5" hidden="false" customHeight="false" outlineLevel="0" collapsed="false">
      <c r="C1493" s="616" t="s">
        <v>550</v>
      </c>
      <c r="D1493" s="705" t="s">
        <v>1978</v>
      </c>
    </row>
    <row r="1494" customFormat="false" ht="13.5" hidden="false" customHeight="false" outlineLevel="0" collapsed="false">
      <c r="C1494" s="616" t="s">
        <v>550</v>
      </c>
      <c r="D1494" s="705" t="s">
        <v>1979</v>
      </c>
    </row>
    <row r="1495" customFormat="false" ht="13.5" hidden="false" customHeight="false" outlineLevel="0" collapsed="false">
      <c r="C1495" s="616" t="s">
        <v>550</v>
      </c>
      <c r="D1495" s="705" t="s">
        <v>1980</v>
      </c>
    </row>
    <row r="1496" customFormat="false" ht="13.5" hidden="false" customHeight="false" outlineLevel="0" collapsed="false">
      <c r="C1496" s="616" t="s">
        <v>550</v>
      </c>
      <c r="D1496" s="705" t="s">
        <v>1981</v>
      </c>
    </row>
    <row r="1497" customFormat="false" ht="13.5" hidden="false" customHeight="false" outlineLevel="0" collapsed="false">
      <c r="C1497" s="616" t="s">
        <v>550</v>
      </c>
      <c r="D1497" s="705" t="s">
        <v>1982</v>
      </c>
    </row>
    <row r="1498" customFormat="false" ht="13.5" hidden="false" customHeight="false" outlineLevel="0" collapsed="false">
      <c r="C1498" s="616" t="s">
        <v>550</v>
      </c>
      <c r="D1498" s="705" t="s">
        <v>1983</v>
      </c>
    </row>
    <row r="1499" customFormat="false" ht="13.5" hidden="false" customHeight="false" outlineLevel="0" collapsed="false">
      <c r="C1499" s="616" t="s">
        <v>550</v>
      </c>
      <c r="D1499" s="705" t="s">
        <v>1984</v>
      </c>
    </row>
    <row r="1500" customFormat="false" ht="13.5" hidden="false" customHeight="false" outlineLevel="0" collapsed="false">
      <c r="C1500" s="616" t="s">
        <v>550</v>
      </c>
      <c r="D1500" s="705" t="s">
        <v>1985</v>
      </c>
    </row>
    <row r="1501" customFormat="false" ht="13.5" hidden="false" customHeight="false" outlineLevel="0" collapsed="false">
      <c r="C1501" s="616" t="s">
        <v>550</v>
      </c>
      <c r="D1501" s="705" t="s">
        <v>1986</v>
      </c>
    </row>
    <row r="1502" customFormat="false" ht="13.5" hidden="false" customHeight="false" outlineLevel="0" collapsed="false">
      <c r="C1502" s="616" t="s">
        <v>550</v>
      </c>
      <c r="D1502" s="705" t="s">
        <v>1987</v>
      </c>
    </row>
    <row r="1503" customFormat="false" ht="13.5" hidden="false" customHeight="false" outlineLevel="0" collapsed="false">
      <c r="C1503" s="616" t="s">
        <v>550</v>
      </c>
      <c r="D1503" s="705" t="s">
        <v>1988</v>
      </c>
    </row>
    <row r="1504" customFormat="false" ht="13.5" hidden="false" customHeight="false" outlineLevel="0" collapsed="false">
      <c r="C1504" s="616" t="s">
        <v>550</v>
      </c>
      <c r="D1504" s="705" t="s">
        <v>1989</v>
      </c>
    </row>
    <row r="1505" customFormat="false" ht="13.5" hidden="false" customHeight="false" outlineLevel="0" collapsed="false">
      <c r="C1505" s="616" t="s">
        <v>550</v>
      </c>
      <c r="D1505" s="705" t="s">
        <v>1990</v>
      </c>
    </row>
    <row r="1506" customFormat="false" ht="13.5" hidden="false" customHeight="false" outlineLevel="0" collapsed="false">
      <c r="C1506" s="616" t="s">
        <v>550</v>
      </c>
      <c r="D1506" s="705" t="s">
        <v>1991</v>
      </c>
    </row>
    <row r="1507" customFormat="false" ht="13.5" hidden="false" customHeight="false" outlineLevel="0" collapsed="false">
      <c r="C1507" s="616" t="s">
        <v>550</v>
      </c>
      <c r="D1507" s="705" t="s">
        <v>1992</v>
      </c>
    </row>
    <row r="1508" customFormat="false" ht="13.5" hidden="false" customHeight="false" outlineLevel="0" collapsed="false">
      <c r="C1508" s="616" t="s">
        <v>550</v>
      </c>
      <c r="D1508" s="705" t="s">
        <v>1993</v>
      </c>
    </row>
    <row r="1509" customFormat="false" ht="13.5" hidden="false" customHeight="false" outlineLevel="0" collapsed="false">
      <c r="C1509" s="616" t="s">
        <v>550</v>
      </c>
      <c r="D1509" s="705" t="s">
        <v>1994</v>
      </c>
    </row>
    <row r="1510" customFormat="false" ht="13.5" hidden="false" customHeight="false" outlineLevel="0" collapsed="false">
      <c r="C1510" s="616" t="s">
        <v>550</v>
      </c>
      <c r="D1510" s="705" t="s">
        <v>1995</v>
      </c>
    </row>
    <row r="1511" customFormat="false" ht="13.5" hidden="false" customHeight="false" outlineLevel="0" collapsed="false">
      <c r="C1511" s="616" t="s">
        <v>550</v>
      </c>
      <c r="D1511" s="705" t="s">
        <v>1996</v>
      </c>
    </row>
    <row r="1512" customFormat="false" ht="13.5" hidden="false" customHeight="false" outlineLevel="0" collapsed="false">
      <c r="C1512" s="616" t="s">
        <v>550</v>
      </c>
      <c r="D1512" s="705" t="s">
        <v>1997</v>
      </c>
    </row>
    <row r="1513" customFormat="false" ht="13.5" hidden="false" customHeight="false" outlineLevel="0" collapsed="false">
      <c r="C1513" s="616" t="s">
        <v>550</v>
      </c>
      <c r="D1513" s="705" t="s">
        <v>1998</v>
      </c>
    </row>
    <row r="1514" customFormat="false" ht="13.5" hidden="false" customHeight="false" outlineLevel="0" collapsed="false">
      <c r="C1514" s="616" t="s">
        <v>550</v>
      </c>
      <c r="D1514" s="705" t="s">
        <v>1999</v>
      </c>
    </row>
    <row r="1515" customFormat="false" ht="13.5" hidden="false" customHeight="false" outlineLevel="0" collapsed="false">
      <c r="C1515" s="616" t="s">
        <v>550</v>
      </c>
      <c r="D1515" s="705" t="s">
        <v>2000</v>
      </c>
    </row>
    <row r="1516" customFormat="false" ht="13.5" hidden="false" customHeight="false" outlineLevel="0" collapsed="false">
      <c r="C1516" s="616" t="s">
        <v>550</v>
      </c>
      <c r="D1516" s="705" t="s">
        <v>2001</v>
      </c>
    </row>
    <row r="1517" customFormat="false" ht="13.5" hidden="false" customHeight="false" outlineLevel="0" collapsed="false">
      <c r="C1517" s="616" t="s">
        <v>550</v>
      </c>
      <c r="D1517" s="705" t="s">
        <v>2002</v>
      </c>
    </row>
    <row r="1518" customFormat="false" ht="13.5" hidden="false" customHeight="false" outlineLevel="0" collapsed="false">
      <c r="C1518" s="616" t="s">
        <v>550</v>
      </c>
      <c r="D1518" s="705" t="s">
        <v>2003</v>
      </c>
    </row>
    <row r="1519" customFormat="false" ht="13.5" hidden="false" customHeight="false" outlineLevel="0" collapsed="false">
      <c r="C1519" s="616" t="s">
        <v>550</v>
      </c>
      <c r="D1519" s="705" t="s">
        <v>2004</v>
      </c>
    </row>
    <row r="1520" customFormat="false" ht="13.5" hidden="false" customHeight="false" outlineLevel="0" collapsed="false">
      <c r="C1520" s="616" t="s">
        <v>550</v>
      </c>
      <c r="D1520" s="705" t="s">
        <v>2005</v>
      </c>
    </row>
    <row r="1521" customFormat="false" ht="13.5" hidden="false" customHeight="false" outlineLevel="0" collapsed="false">
      <c r="C1521" s="616" t="s">
        <v>550</v>
      </c>
      <c r="D1521" s="705" t="s">
        <v>2006</v>
      </c>
    </row>
    <row r="1522" customFormat="false" ht="13.5" hidden="false" customHeight="false" outlineLevel="0" collapsed="false">
      <c r="C1522" s="616" t="s">
        <v>550</v>
      </c>
      <c r="D1522" s="705" t="s">
        <v>2007</v>
      </c>
    </row>
    <row r="1523" customFormat="false" ht="13.5" hidden="false" customHeight="false" outlineLevel="0" collapsed="false">
      <c r="C1523" s="616" t="s">
        <v>550</v>
      </c>
      <c r="D1523" s="705" t="s">
        <v>1750</v>
      </c>
    </row>
    <row r="1524" customFormat="false" ht="13.5" hidden="false" customHeight="false" outlineLevel="0" collapsed="false">
      <c r="C1524" s="616" t="s">
        <v>550</v>
      </c>
      <c r="D1524" s="705" t="s">
        <v>2008</v>
      </c>
    </row>
    <row r="1525" customFormat="false" ht="13.5" hidden="false" customHeight="false" outlineLevel="0" collapsed="false">
      <c r="C1525" s="616" t="s">
        <v>550</v>
      </c>
      <c r="D1525" s="705" t="s">
        <v>2009</v>
      </c>
    </row>
    <row r="1526" customFormat="false" ht="13.5" hidden="false" customHeight="false" outlineLevel="0" collapsed="false">
      <c r="C1526" s="616" t="s">
        <v>550</v>
      </c>
      <c r="D1526" s="705" t="s">
        <v>2010</v>
      </c>
    </row>
    <row r="1527" customFormat="false" ht="13.5" hidden="false" customHeight="false" outlineLevel="0" collapsed="false">
      <c r="C1527" s="616" t="s">
        <v>550</v>
      </c>
      <c r="D1527" s="705" t="s">
        <v>795</v>
      </c>
    </row>
    <row r="1528" customFormat="false" ht="13.5" hidden="false" customHeight="false" outlineLevel="0" collapsed="false">
      <c r="C1528" s="616" t="s">
        <v>550</v>
      </c>
      <c r="D1528" s="705" t="s">
        <v>2011</v>
      </c>
    </row>
    <row r="1529" customFormat="false" ht="13.5" hidden="false" customHeight="false" outlineLevel="0" collapsed="false">
      <c r="C1529" s="616" t="s">
        <v>550</v>
      </c>
      <c r="D1529" s="705" t="s">
        <v>2012</v>
      </c>
    </row>
    <row r="1530" customFormat="false" ht="13.5" hidden="false" customHeight="false" outlineLevel="0" collapsed="false">
      <c r="C1530" s="616" t="s">
        <v>550</v>
      </c>
      <c r="D1530" s="705" t="s">
        <v>2013</v>
      </c>
    </row>
    <row r="1531" customFormat="false" ht="13.5" hidden="false" customHeight="false" outlineLevel="0" collapsed="false">
      <c r="C1531" s="616" t="s">
        <v>550</v>
      </c>
      <c r="D1531" s="705" t="s">
        <v>2014</v>
      </c>
    </row>
    <row r="1532" customFormat="false" ht="13.5" hidden="false" customHeight="false" outlineLevel="0" collapsed="false">
      <c r="C1532" s="616" t="s">
        <v>550</v>
      </c>
      <c r="D1532" s="705" t="s">
        <v>2015</v>
      </c>
    </row>
    <row r="1533" customFormat="false" ht="13.5" hidden="false" customHeight="false" outlineLevel="0" collapsed="false">
      <c r="C1533" s="616" t="s">
        <v>550</v>
      </c>
      <c r="D1533" s="705" t="s">
        <v>2016</v>
      </c>
    </row>
    <row r="1534" customFormat="false" ht="13.5" hidden="false" customHeight="false" outlineLevel="0" collapsed="false">
      <c r="C1534" s="616" t="s">
        <v>550</v>
      </c>
      <c r="D1534" s="705" t="s">
        <v>2017</v>
      </c>
    </row>
    <row r="1535" customFormat="false" ht="13.5" hidden="false" customHeight="false" outlineLevel="0" collapsed="false">
      <c r="C1535" s="616" t="s">
        <v>550</v>
      </c>
      <c r="D1535" s="705" t="s">
        <v>2018</v>
      </c>
    </row>
    <row r="1536" customFormat="false" ht="13.5" hidden="false" customHeight="false" outlineLevel="0" collapsed="false">
      <c r="C1536" s="616" t="s">
        <v>552</v>
      </c>
      <c r="D1536" s="705" t="s">
        <v>2019</v>
      </c>
    </row>
    <row r="1537" customFormat="false" ht="13.5" hidden="false" customHeight="false" outlineLevel="0" collapsed="false">
      <c r="C1537" s="616" t="s">
        <v>552</v>
      </c>
      <c r="D1537" s="705" t="s">
        <v>2020</v>
      </c>
    </row>
    <row r="1538" customFormat="false" ht="13.5" hidden="false" customHeight="false" outlineLevel="0" collapsed="false">
      <c r="C1538" s="616" t="s">
        <v>552</v>
      </c>
      <c r="D1538" s="705" t="s">
        <v>2021</v>
      </c>
    </row>
    <row r="1539" customFormat="false" ht="13.5" hidden="false" customHeight="false" outlineLevel="0" collapsed="false">
      <c r="C1539" s="616" t="s">
        <v>552</v>
      </c>
      <c r="D1539" s="705" t="s">
        <v>2022</v>
      </c>
    </row>
    <row r="1540" customFormat="false" ht="13.5" hidden="false" customHeight="false" outlineLevel="0" collapsed="false">
      <c r="C1540" s="616" t="s">
        <v>552</v>
      </c>
      <c r="D1540" s="705" t="s">
        <v>2023</v>
      </c>
    </row>
    <row r="1541" customFormat="false" ht="13.5" hidden="false" customHeight="false" outlineLevel="0" collapsed="false">
      <c r="C1541" s="616" t="s">
        <v>552</v>
      </c>
      <c r="D1541" s="705" t="s">
        <v>2024</v>
      </c>
    </row>
    <row r="1542" customFormat="false" ht="13.5" hidden="false" customHeight="false" outlineLevel="0" collapsed="false">
      <c r="C1542" s="616" t="s">
        <v>552</v>
      </c>
      <c r="D1542" s="705" t="s">
        <v>2025</v>
      </c>
    </row>
    <row r="1543" customFormat="false" ht="13.5" hidden="false" customHeight="false" outlineLevel="0" collapsed="false">
      <c r="C1543" s="616" t="s">
        <v>552</v>
      </c>
      <c r="D1543" s="705" t="s">
        <v>2026</v>
      </c>
    </row>
    <row r="1544" customFormat="false" ht="13.5" hidden="false" customHeight="false" outlineLevel="0" collapsed="false">
      <c r="C1544" s="616" t="s">
        <v>552</v>
      </c>
      <c r="D1544" s="705" t="s">
        <v>2027</v>
      </c>
    </row>
    <row r="1545" customFormat="false" ht="13.5" hidden="false" customHeight="false" outlineLevel="0" collapsed="false">
      <c r="C1545" s="616" t="s">
        <v>552</v>
      </c>
      <c r="D1545" s="705" t="s">
        <v>2028</v>
      </c>
    </row>
    <row r="1546" customFormat="false" ht="13.5" hidden="false" customHeight="false" outlineLevel="0" collapsed="false">
      <c r="C1546" s="616" t="s">
        <v>552</v>
      </c>
      <c r="D1546" s="705" t="s">
        <v>2029</v>
      </c>
    </row>
    <row r="1547" customFormat="false" ht="13.5" hidden="false" customHeight="false" outlineLevel="0" collapsed="false">
      <c r="C1547" s="616" t="s">
        <v>552</v>
      </c>
      <c r="D1547" s="705" t="s">
        <v>2030</v>
      </c>
    </row>
    <row r="1548" customFormat="false" ht="13.5" hidden="false" customHeight="false" outlineLevel="0" collapsed="false">
      <c r="C1548" s="616" t="s">
        <v>552</v>
      </c>
      <c r="D1548" s="705" t="s">
        <v>2031</v>
      </c>
    </row>
    <row r="1549" customFormat="false" ht="13.5" hidden="false" customHeight="false" outlineLevel="0" collapsed="false">
      <c r="C1549" s="616" t="s">
        <v>552</v>
      </c>
      <c r="D1549" s="705" t="s">
        <v>2032</v>
      </c>
    </row>
    <row r="1550" customFormat="false" ht="13.5" hidden="false" customHeight="false" outlineLevel="0" collapsed="false">
      <c r="C1550" s="616" t="s">
        <v>552</v>
      </c>
      <c r="D1550" s="705" t="s">
        <v>2033</v>
      </c>
    </row>
    <row r="1551" customFormat="false" ht="13.5" hidden="false" customHeight="false" outlineLevel="0" collapsed="false">
      <c r="C1551" s="616" t="s">
        <v>552</v>
      </c>
      <c r="D1551" s="705" t="s">
        <v>2034</v>
      </c>
    </row>
    <row r="1552" customFormat="false" ht="13.5" hidden="false" customHeight="false" outlineLevel="0" collapsed="false">
      <c r="C1552" s="616" t="s">
        <v>552</v>
      </c>
      <c r="D1552" s="705" t="s">
        <v>2035</v>
      </c>
    </row>
    <row r="1553" customFormat="false" ht="13.5" hidden="false" customHeight="false" outlineLevel="0" collapsed="false">
      <c r="C1553" s="616" t="s">
        <v>552</v>
      </c>
      <c r="D1553" s="705" t="s">
        <v>2036</v>
      </c>
    </row>
    <row r="1554" customFormat="false" ht="13.5" hidden="false" customHeight="false" outlineLevel="0" collapsed="false">
      <c r="C1554" s="616" t="s">
        <v>552</v>
      </c>
      <c r="D1554" s="705" t="s">
        <v>2037</v>
      </c>
    </row>
    <row r="1555" customFormat="false" ht="13.5" hidden="false" customHeight="false" outlineLevel="0" collapsed="false">
      <c r="C1555" s="616" t="s">
        <v>552</v>
      </c>
      <c r="D1555" s="705" t="s">
        <v>2038</v>
      </c>
    </row>
    <row r="1556" customFormat="false" ht="13.5" hidden="false" customHeight="false" outlineLevel="0" collapsed="false">
      <c r="C1556" s="616" t="s">
        <v>554</v>
      </c>
      <c r="D1556" s="705" t="s">
        <v>2039</v>
      </c>
    </row>
    <row r="1557" customFormat="false" ht="13.5" hidden="false" customHeight="false" outlineLevel="0" collapsed="false">
      <c r="C1557" s="616" t="s">
        <v>554</v>
      </c>
      <c r="D1557" s="705" t="s">
        <v>2040</v>
      </c>
    </row>
    <row r="1558" customFormat="false" ht="13.5" hidden="false" customHeight="false" outlineLevel="0" collapsed="false">
      <c r="C1558" s="616" t="s">
        <v>554</v>
      </c>
      <c r="D1558" s="705" t="s">
        <v>2041</v>
      </c>
    </row>
    <row r="1559" customFormat="false" ht="13.5" hidden="false" customHeight="false" outlineLevel="0" collapsed="false">
      <c r="C1559" s="616" t="s">
        <v>554</v>
      </c>
      <c r="D1559" s="705" t="s">
        <v>2042</v>
      </c>
    </row>
    <row r="1560" customFormat="false" ht="13.5" hidden="false" customHeight="false" outlineLevel="0" collapsed="false">
      <c r="C1560" s="616" t="s">
        <v>554</v>
      </c>
      <c r="D1560" s="705" t="s">
        <v>2043</v>
      </c>
    </row>
    <row r="1561" customFormat="false" ht="13.5" hidden="false" customHeight="false" outlineLevel="0" collapsed="false">
      <c r="C1561" s="616" t="s">
        <v>554</v>
      </c>
      <c r="D1561" s="705" t="s">
        <v>2044</v>
      </c>
    </row>
    <row r="1562" customFormat="false" ht="13.5" hidden="false" customHeight="false" outlineLevel="0" collapsed="false">
      <c r="C1562" s="616" t="s">
        <v>554</v>
      </c>
      <c r="D1562" s="705" t="s">
        <v>2045</v>
      </c>
    </row>
    <row r="1563" customFormat="false" ht="13.5" hidden="false" customHeight="false" outlineLevel="0" collapsed="false">
      <c r="C1563" s="616" t="s">
        <v>554</v>
      </c>
      <c r="D1563" s="705" t="s">
        <v>2046</v>
      </c>
    </row>
    <row r="1564" customFormat="false" ht="13.5" hidden="false" customHeight="false" outlineLevel="0" collapsed="false">
      <c r="C1564" s="616" t="s">
        <v>554</v>
      </c>
      <c r="D1564" s="705" t="s">
        <v>2047</v>
      </c>
    </row>
    <row r="1565" customFormat="false" ht="13.5" hidden="false" customHeight="false" outlineLevel="0" collapsed="false">
      <c r="C1565" s="616" t="s">
        <v>554</v>
      </c>
      <c r="D1565" s="705" t="s">
        <v>2048</v>
      </c>
    </row>
    <row r="1566" customFormat="false" ht="13.5" hidden="false" customHeight="false" outlineLevel="0" collapsed="false">
      <c r="C1566" s="616" t="s">
        <v>554</v>
      </c>
      <c r="D1566" s="705" t="s">
        <v>2049</v>
      </c>
    </row>
    <row r="1567" customFormat="false" ht="13.5" hidden="false" customHeight="false" outlineLevel="0" collapsed="false">
      <c r="C1567" s="616" t="s">
        <v>554</v>
      </c>
      <c r="D1567" s="705" t="s">
        <v>2050</v>
      </c>
    </row>
    <row r="1568" customFormat="false" ht="13.5" hidden="false" customHeight="false" outlineLevel="0" collapsed="false">
      <c r="C1568" s="616" t="s">
        <v>554</v>
      </c>
      <c r="D1568" s="705" t="s">
        <v>2051</v>
      </c>
    </row>
    <row r="1569" customFormat="false" ht="13.5" hidden="false" customHeight="false" outlineLevel="0" collapsed="false">
      <c r="C1569" s="616" t="s">
        <v>554</v>
      </c>
      <c r="D1569" s="705" t="s">
        <v>2052</v>
      </c>
    </row>
    <row r="1570" customFormat="false" ht="13.5" hidden="false" customHeight="false" outlineLevel="0" collapsed="false">
      <c r="C1570" s="616" t="s">
        <v>554</v>
      </c>
      <c r="D1570" s="705" t="s">
        <v>2053</v>
      </c>
    </row>
    <row r="1571" customFormat="false" ht="13.5" hidden="false" customHeight="false" outlineLevel="0" collapsed="false">
      <c r="C1571" s="616" t="s">
        <v>554</v>
      </c>
      <c r="D1571" s="705" t="s">
        <v>2054</v>
      </c>
    </row>
    <row r="1572" customFormat="false" ht="13.5" hidden="false" customHeight="false" outlineLevel="0" collapsed="false">
      <c r="C1572" s="616" t="s">
        <v>554</v>
      </c>
      <c r="D1572" s="705" t="s">
        <v>2055</v>
      </c>
    </row>
    <row r="1573" customFormat="false" ht="13.5" hidden="false" customHeight="false" outlineLevel="0" collapsed="false">
      <c r="C1573" s="616" t="s">
        <v>554</v>
      </c>
      <c r="D1573" s="705" t="s">
        <v>2056</v>
      </c>
    </row>
    <row r="1574" customFormat="false" ht="13.5" hidden="false" customHeight="false" outlineLevel="0" collapsed="false">
      <c r="C1574" s="616" t="s">
        <v>554</v>
      </c>
      <c r="D1574" s="705" t="s">
        <v>2057</v>
      </c>
    </row>
    <row r="1575" customFormat="false" ht="13.5" hidden="false" customHeight="false" outlineLevel="0" collapsed="false">
      <c r="C1575" s="616" t="s">
        <v>554</v>
      </c>
      <c r="D1575" s="705" t="s">
        <v>2058</v>
      </c>
    </row>
    <row r="1576" customFormat="false" ht="13.5" hidden="false" customHeight="false" outlineLevel="0" collapsed="false">
      <c r="C1576" s="616" t="s">
        <v>554</v>
      </c>
      <c r="D1576" s="705" t="s">
        <v>2059</v>
      </c>
    </row>
    <row r="1577" customFormat="false" ht="13.5" hidden="false" customHeight="false" outlineLevel="0" collapsed="false">
      <c r="C1577" s="616" t="s">
        <v>556</v>
      </c>
      <c r="D1577" s="705" t="s">
        <v>2060</v>
      </c>
    </row>
    <row r="1578" customFormat="false" ht="13.5" hidden="false" customHeight="false" outlineLevel="0" collapsed="false">
      <c r="C1578" s="616" t="s">
        <v>556</v>
      </c>
      <c r="D1578" s="705" t="s">
        <v>2061</v>
      </c>
    </row>
    <row r="1579" customFormat="false" ht="13.5" hidden="false" customHeight="false" outlineLevel="0" collapsed="false">
      <c r="C1579" s="616" t="s">
        <v>556</v>
      </c>
      <c r="D1579" s="705" t="s">
        <v>2062</v>
      </c>
    </row>
    <row r="1580" customFormat="false" ht="13.5" hidden="false" customHeight="false" outlineLevel="0" collapsed="false">
      <c r="C1580" s="616" t="s">
        <v>556</v>
      </c>
      <c r="D1580" s="705" t="s">
        <v>2063</v>
      </c>
    </row>
    <row r="1581" customFormat="false" ht="13.5" hidden="false" customHeight="false" outlineLevel="0" collapsed="false">
      <c r="C1581" s="616" t="s">
        <v>556</v>
      </c>
      <c r="D1581" s="705" t="s">
        <v>2064</v>
      </c>
    </row>
    <row r="1582" customFormat="false" ht="13.5" hidden="false" customHeight="false" outlineLevel="0" collapsed="false">
      <c r="C1582" s="616" t="s">
        <v>556</v>
      </c>
      <c r="D1582" s="705" t="s">
        <v>2065</v>
      </c>
    </row>
    <row r="1583" customFormat="false" ht="13.5" hidden="false" customHeight="false" outlineLevel="0" collapsed="false">
      <c r="C1583" s="616" t="s">
        <v>556</v>
      </c>
      <c r="D1583" s="705" t="s">
        <v>2066</v>
      </c>
    </row>
    <row r="1584" customFormat="false" ht="13.5" hidden="false" customHeight="false" outlineLevel="0" collapsed="false">
      <c r="C1584" s="616" t="s">
        <v>556</v>
      </c>
      <c r="D1584" s="705" t="s">
        <v>2067</v>
      </c>
    </row>
    <row r="1585" customFormat="false" ht="13.5" hidden="false" customHeight="false" outlineLevel="0" collapsed="false">
      <c r="C1585" s="616" t="s">
        <v>556</v>
      </c>
      <c r="D1585" s="705" t="s">
        <v>2068</v>
      </c>
    </row>
    <row r="1586" customFormat="false" ht="13.5" hidden="false" customHeight="false" outlineLevel="0" collapsed="false">
      <c r="C1586" s="616" t="s">
        <v>556</v>
      </c>
      <c r="D1586" s="705" t="s">
        <v>2069</v>
      </c>
    </row>
    <row r="1587" customFormat="false" ht="13.5" hidden="false" customHeight="false" outlineLevel="0" collapsed="false">
      <c r="C1587" s="616" t="s">
        <v>556</v>
      </c>
      <c r="D1587" s="705" t="s">
        <v>2070</v>
      </c>
    </row>
    <row r="1588" customFormat="false" ht="13.5" hidden="false" customHeight="false" outlineLevel="0" collapsed="false">
      <c r="C1588" s="616" t="s">
        <v>556</v>
      </c>
      <c r="D1588" s="705" t="s">
        <v>2071</v>
      </c>
    </row>
    <row r="1589" customFormat="false" ht="13.5" hidden="false" customHeight="false" outlineLevel="0" collapsed="false">
      <c r="C1589" s="616" t="s">
        <v>556</v>
      </c>
      <c r="D1589" s="705" t="s">
        <v>2072</v>
      </c>
    </row>
    <row r="1590" customFormat="false" ht="13.5" hidden="false" customHeight="false" outlineLevel="0" collapsed="false">
      <c r="C1590" s="616" t="s">
        <v>556</v>
      </c>
      <c r="D1590" s="705" t="s">
        <v>2073</v>
      </c>
    </row>
    <row r="1591" customFormat="false" ht="13.5" hidden="false" customHeight="false" outlineLevel="0" collapsed="false">
      <c r="C1591" s="616" t="s">
        <v>556</v>
      </c>
      <c r="D1591" s="705" t="s">
        <v>808</v>
      </c>
    </row>
    <row r="1592" customFormat="false" ht="13.5" hidden="false" customHeight="false" outlineLevel="0" collapsed="false">
      <c r="C1592" s="616" t="s">
        <v>556</v>
      </c>
      <c r="D1592" s="705" t="s">
        <v>2074</v>
      </c>
    </row>
    <row r="1593" customFormat="false" ht="13.5" hidden="false" customHeight="false" outlineLevel="0" collapsed="false">
      <c r="C1593" s="616" t="s">
        <v>556</v>
      </c>
      <c r="D1593" s="705" t="s">
        <v>2075</v>
      </c>
    </row>
    <row r="1594" customFormat="false" ht="13.5" hidden="false" customHeight="false" outlineLevel="0" collapsed="false">
      <c r="C1594" s="616" t="s">
        <v>556</v>
      </c>
      <c r="D1594" s="705" t="s">
        <v>2076</v>
      </c>
    </row>
    <row r="1595" customFormat="false" ht="13.5" hidden="false" customHeight="false" outlineLevel="0" collapsed="false">
      <c r="C1595" s="616" t="s">
        <v>556</v>
      </c>
      <c r="D1595" s="705" t="s">
        <v>2077</v>
      </c>
    </row>
    <row r="1596" customFormat="false" ht="13.5" hidden="false" customHeight="false" outlineLevel="0" collapsed="false">
      <c r="C1596" s="616" t="s">
        <v>556</v>
      </c>
      <c r="D1596" s="705" t="s">
        <v>2078</v>
      </c>
    </row>
    <row r="1597" customFormat="false" ht="13.5" hidden="false" customHeight="false" outlineLevel="0" collapsed="false">
      <c r="C1597" s="616" t="s">
        <v>556</v>
      </c>
      <c r="D1597" s="705" t="s">
        <v>2079</v>
      </c>
    </row>
    <row r="1598" customFormat="false" ht="13.5" hidden="false" customHeight="false" outlineLevel="0" collapsed="false">
      <c r="C1598" s="616" t="s">
        <v>556</v>
      </c>
      <c r="D1598" s="705" t="s">
        <v>2080</v>
      </c>
    </row>
    <row r="1599" customFormat="false" ht="13.5" hidden="false" customHeight="false" outlineLevel="0" collapsed="false">
      <c r="C1599" s="616" t="s">
        <v>556</v>
      </c>
      <c r="D1599" s="705" t="s">
        <v>865</v>
      </c>
    </row>
    <row r="1600" customFormat="false" ht="13.5" hidden="false" customHeight="false" outlineLevel="0" collapsed="false">
      <c r="C1600" s="616" t="s">
        <v>556</v>
      </c>
      <c r="D1600" s="705" t="s">
        <v>2081</v>
      </c>
    </row>
    <row r="1601" customFormat="false" ht="13.5" hidden="false" customHeight="false" outlineLevel="0" collapsed="false">
      <c r="C1601" s="616" t="s">
        <v>556</v>
      </c>
      <c r="D1601" s="705" t="s">
        <v>1382</v>
      </c>
    </row>
    <row r="1602" customFormat="false" ht="13.5" hidden="false" customHeight="false" outlineLevel="0" collapsed="false">
      <c r="C1602" s="616" t="s">
        <v>556</v>
      </c>
      <c r="D1602" s="705" t="s">
        <v>2082</v>
      </c>
    </row>
    <row r="1603" customFormat="false" ht="13.5" hidden="false" customHeight="false" outlineLevel="0" collapsed="false">
      <c r="C1603" s="616" t="s">
        <v>556</v>
      </c>
      <c r="D1603" s="705" t="s">
        <v>2083</v>
      </c>
    </row>
    <row r="1604" customFormat="false" ht="13.5" hidden="false" customHeight="false" outlineLevel="0" collapsed="false">
      <c r="C1604" s="616" t="s">
        <v>556</v>
      </c>
      <c r="D1604" s="705" t="s">
        <v>2084</v>
      </c>
    </row>
    <row r="1605" customFormat="false" ht="13.5" hidden="false" customHeight="false" outlineLevel="0" collapsed="false">
      <c r="C1605" s="616" t="s">
        <v>556</v>
      </c>
      <c r="D1605" s="705" t="s">
        <v>2085</v>
      </c>
    </row>
    <row r="1606" customFormat="false" ht="13.5" hidden="false" customHeight="false" outlineLevel="0" collapsed="false">
      <c r="C1606" s="616" t="s">
        <v>556</v>
      </c>
      <c r="D1606" s="705" t="s">
        <v>2086</v>
      </c>
    </row>
    <row r="1607" customFormat="false" ht="13.5" hidden="false" customHeight="false" outlineLevel="0" collapsed="false">
      <c r="C1607" s="616" t="s">
        <v>556</v>
      </c>
      <c r="D1607" s="705" t="s">
        <v>2087</v>
      </c>
    </row>
    <row r="1608" customFormat="false" ht="13.5" hidden="false" customHeight="false" outlineLevel="0" collapsed="false">
      <c r="C1608" s="616" t="s">
        <v>556</v>
      </c>
      <c r="D1608" s="705" t="s">
        <v>2088</v>
      </c>
    </row>
    <row r="1609" customFormat="false" ht="13.5" hidden="false" customHeight="false" outlineLevel="0" collapsed="false">
      <c r="C1609" s="616" t="s">
        <v>556</v>
      </c>
      <c r="D1609" s="705" t="s">
        <v>2089</v>
      </c>
    </row>
    <row r="1610" customFormat="false" ht="13.5" hidden="false" customHeight="false" outlineLevel="0" collapsed="false">
      <c r="C1610" s="616" t="s">
        <v>556</v>
      </c>
      <c r="D1610" s="705" t="s">
        <v>2090</v>
      </c>
    </row>
    <row r="1611" customFormat="false" ht="13.5" hidden="false" customHeight="false" outlineLevel="0" collapsed="false">
      <c r="C1611" s="616" t="s">
        <v>556</v>
      </c>
      <c r="D1611" s="705" t="s">
        <v>2091</v>
      </c>
    </row>
    <row r="1612" customFormat="false" ht="13.5" hidden="false" customHeight="false" outlineLevel="0" collapsed="false">
      <c r="C1612" s="616" t="s">
        <v>556</v>
      </c>
      <c r="D1612" s="705" t="s">
        <v>2092</v>
      </c>
    </row>
    <row r="1613" customFormat="false" ht="13.5" hidden="false" customHeight="false" outlineLevel="0" collapsed="false">
      <c r="C1613" s="616" t="s">
        <v>556</v>
      </c>
      <c r="D1613" s="705" t="s">
        <v>2093</v>
      </c>
    </row>
    <row r="1614" customFormat="false" ht="13.5" hidden="false" customHeight="false" outlineLevel="0" collapsed="false">
      <c r="C1614" s="616" t="s">
        <v>556</v>
      </c>
      <c r="D1614" s="705" t="s">
        <v>2094</v>
      </c>
    </row>
    <row r="1615" customFormat="false" ht="13.5" hidden="false" customHeight="false" outlineLevel="0" collapsed="false">
      <c r="C1615" s="616" t="s">
        <v>556</v>
      </c>
      <c r="D1615" s="705" t="s">
        <v>2095</v>
      </c>
    </row>
    <row r="1616" customFormat="false" ht="13.5" hidden="false" customHeight="false" outlineLevel="0" collapsed="false">
      <c r="C1616" s="616" t="s">
        <v>556</v>
      </c>
      <c r="D1616" s="705" t="s">
        <v>2096</v>
      </c>
    </row>
    <row r="1617" customFormat="false" ht="13.5" hidden="false" customHeight="false" outlineLevel="0" collapsed="false">
      <c r="C1617" s="616" t="s">
        <v>556</v>
      </c>
      <c r="D1617" s="705" t="s">
        <v>2097</v>
      </c>
    </row>
    <row r="1618" customFormat="false" ht="13.5" hidden="false" customHeight="false" outlineLevel="0" collapsed="false">
      <c r="C1618" s="616" t="s">
        <v>556</v>
      </c>
      <c r="D1618" s="705" t="s">
        <v>2098</v>
      </c>
    </row>
    <row r="1619" customFormat="false" ht="13.5" hidden="false" customHeight="false" outlineLevel="0" collapsed="false">
      <c r="C1619" s="616" t="s">
        <v>556</v>
      </c>
      <c r="D1619" s="705" t="s">
        <v>2099</v>
      </c>
    </row>
    <row r="1620" customFormat="false" ht="13.5" hidden="false" customHeight="false" outlineLevel="0" collapsed="false">
      <c r="C1620" s="616" t="s">
        <v>556</v>
      </c>
      <c r="D1620" s="705" t="s">
        <v>2100</v>
      </c>
    </row>
    <row r="1621" customFormat="false" ht="13.5" hidden="false" customHeight="false" outlineLevel="0" collapsed="false">
      <c r="C1621" s="616" t="s">
        <v>556</v>
      </c>
      <c r="D1621" s="705" t="s">
        <v>2101</v>
      </c>
    </row>
    <row r="1622" customFormat="false" ht="13.5" hidden="false" customHeight="false" outlineLevel="0" collapsed="false">
      <c r="C1622" s="616" t="s">
        <v>558</v>
      </c>
      <c r="D1622" s="705" t="s">
        <v>2102</v>
      </c>
    </row>
    <row r="1623" customFormat="false" ht="13.5" hidden="false" customHeight="false" outlineLevel="0" collapsed="false">
      <c r="C1623" s="616" t="s">
        <v>558</v>
      </c>
      <c r="D1623" s="705" t="s">
        <v>2103</v>
      </c>
    </row>
    <row r="1624" customFormat="false" ht="13.5" hidden="false" customHeight="false" outlineLevel="0" collapsed="false">
      <c r="C1624" s="616" t="s">
        <v>558</v>
      </c>
      <c r="D1624" s="705" t="s">
        <v>2104</v>
      </c>
    </row>
    <row r="1625" customFormat="false" ht="13.5" hidden="false" customHeight="false" outlineLevel="0" collapsed="false">
      <c r="C1625" s="616" t="s">
        <v>558</v>
      </c>
      <c r="D1625" s="705" t="s">
        <v>2105</v>
      </c>
    </row>
    <row r="1626" customFormat="false" ht="13.5" hidden="false" customHeight="false" outlineLevel="0" collapsed="false">
      <c r="C1626" s="616" t="s">
        <v>558</v>
      </c>
      <c r="D1626" s="705" t="s">
        <v>2106</v>
      </c>
    </row>
    <row r="1627" customFormat="false" ht="13.5" hidden="false" customHeight="false" outlineLevel="0" collapsed="false">
      <c r="C1627" s="616" t="s">
        <v>558</v>
      </c>
      <c r="D1627" s="705" t="s">
        <v>2107</v>
      </c>
    </row>
    <row r="1628" customFormat="false" ht="13.5" hidden="false" customHeight="false" outlineLevel="0" collapsed="false">
      <c r="C1628" s="616" t="s">
        <v>558</v>
      </c>
      <c r="D1628" s="705" t="s">
        <v>2108</v>
      </c>
    </row>
    <row r="1629" customFormat="false" ht="13.5" hidden="false" customHeight="false" outlineLevel="0" collapsed="false">
      <c r="C1629" s="616" t="s">
        <v>558</v>
      </c>
      <c r="D1629" s="705" t="s">
        <v>2109</v>
      </c>
    </row>
    <row r="1630" customFormat="false" ht="13.5" hidden="false" customHeight="false" outlineLevel="0" collapsed="false">
      <c r="C1630" s="616" t="s">
        <v>558</v>
      </c>
      <c r="D1630" s="705" t="s">
        <v>2110</v>
      </c>
    </row>
    <row r="1631" customFormat="false" ht="13.5" hidden="false" customHeight="false" outlineLevel="0" collapsed="false">
      <c r="C1631" s="616" t="s">
        <v>558</v>
      </c>
      <c r="D1631" s="705" t="s">
        <v>2111</v>
      </c>
    </row>
    <row r="1632" customFormat="false" ht="13.5" hidden="false" customHeight="false" outlineLevel="0" collapsed="false">
      <c r="C1632" s="616" t="s">
        <v>558</v>
      </c>
      <c r="D1632" s="705" t="s">
        <v>2112</v>
      </c>
    </row>
    <row r="1633" customFormat="false" ht="13.5" hidden="false" customHeight="false" outlineLevel="0" collapsed="false">
      <c r="C1633" s="616" t="s">
        <v>558</v>
      </c>
      <c r="D1633" s="705" t="s">
        <v>2113</v>
      </c>
    </row>
    <row r="1634" customFormat="false" ht="13.5" hidden="false" customHeight="false" outlineLevel="0" collapsed="false">
      <c r="C1634" s="616" t="s">
        <v>558</v>
      </c>
      <c r="D1634" s="705" t="s">
        <v>2114</v>
      </c>
    </row>
    <row r="1635" customFormat="false" ht="13.5" hidden="false" customHeight="false" outlineLevel="0" collapsed="false">
      <c r="C1635" s="616" t="s">
        <v>558</v>
      </c>
      <c r="D1635" s="705" t="s">
        <v>2115</v>
      </c>
    </row>
    <row r="1636" customFormat="false" ht="13.5" hidden="false" customHeight="false" outlineLevel="0" collapsed="false">
      <c r="C1636" s="616" t="s">
        <v>558</v>
      </c>
      <c r="D1636" s="705" t="s">
        <v>2116</v>
      </c>
    </row>
    <row r="1637" customFormat="false" ht="13.5" hidden="false" customHeight="false" outlineLevel="0" collapsed="false">
      <c r="C1637" s="616" t="s">
        <v>558</v>
      </c>
      <c r="D1637" s="705" t="s">
        <v>2117</v>
      </c>
    </row>
    <row r="1638" customFormat="false" ht="13.5" hidden="false" customHeight="false" outlineLevel="0" collapsed="false">
      <c r="C1638" s="616" t="s">
        <v>558</v>
      </c>
      <c r="D1638" s="705" t="s">
        <v>2118</v>
      </c>
    </row>
    <row r="1639" customFormat="false" ht="13.5" hidden="false" customHeight="false" outlineLevel="0" collapsed="false">
      <c r="C1639" s="616" t="s">
        <v>558</v>
      </c>
      <c r="D1639" s="705" t="s">
        <v>2119</v>
      </c>
    </row>
    <row r="1640" customFormat="false" ht="13.5" hidden="false" customHeight="false" outlineLevel="0" collapsed="false">
      <c r="C1640" s="616" t="s">
        <v>560</v>
      </c>
      <c r="D1640" s="705" t="s">
        <v>2120</v>
      </c>
    </row>
    <row r="1641" customFormat="false" ht="13.5" hidden="false" customHeight="false" outlineLevel="0" collapsed="false">
      <c r="C1641" s="616" t="s">
        <v>560</v>
      </c>
      <c r="D1641" s="705" t="s">
        <v>2121</v>
      </c>
    </row>
    <row r="1642" customFormat="false" ht="13.5" hidden="false" customHeight="false" outlineLevel="0" collapsed="false">
      <c r="C1642" s="616" t="s">
        <v>560</v>
      </c>
      <c r="D1642" s="705" t="s">
        <v>2122</v>
      </c>
    </row>
    <row r="1643" customFormat="false" ht="13.5" hidden="false" customHeight="false" outlineLevel="0" collapsed="false">
      <c r="C1643" s="616" t="s">
        <v>560</v>
      </c>
      <c r="D1643" s="705" t="s">
        <v>2123</v>
      </c>
    </row>
    <row r="1644" customFormat="false" ht="13.5" hidden="false" customHeight="false" outlineLevel="0" collapsed="false">
      <c r="C1644" s="616" t="s">
        <v>560</v>
      </c>
      <c r="D1644" s="705" t="s">
        <v>2124</v>
      </c>
    </row>
    <row r="1645" customFormat="false" ht="13.5" hidden="false" customHeight="false" outlineLevel="0" collapsed="false">
      <c r="C1645" s="616" t="s">
        <v>560</v>
      </c>
      <c r="D1645" s="705" t="s">
        <v>2125</v>
      </c>
    </row>
    <row r="1646" customFormat="false" ht="13.5" hidden="false" customHeight="false" outlineLevel="0" collapsed="false">
      <c r="C1646" s="616" t="s">
        <v>560</v>
      </c>
      <c r="D1646" s="705" t="s">
        <v>2126</v>
      </c>
    </row>
    <row r="1647" customFormat="false" ht="13.5" hidden="false" customHeight="false" outlineLevel="0" collapsed="false">
      <c r="C1647" s="616" t="s">
        <v>560</v>
      </c>
      <c r="D1647" s="705" t="s">
        <v>2127</v>
      </c>
    </row>
    <row r="1648" customFormat="false" ht="13.5" hidden="false" customHeight="false" outlineLevel="0" collapsed="false">
      <c r="C1648" s="616" t="s">
        <v>560</v>
      </c>
      <c r="D1648" s="705" t="s">
        <v>2128</v>
      </c>
    </row>
    <row r="1649" customFormat="false" ht="13.5" hidden="false" customHeight="false" outlineLevel="0" collapsed="false">
      <c r="C1649" s="616" t="s">
        <v>560</v>
      </c>
      <c r="D1649" s="705" t="s">
        <v>2129</v>
      </c>
    </row>
    <row r="1650" customFormat="false" ht="13.5" hidden="false" customHeight="false" outlineLevel="0" collapsed="false">
      <c r="C1650" s="616" t="s">
        <v>560</v>
      </c>
      <c r="D1650" s="705" t="s">
        <v>2130</v>
      </c>
    </row>
    <row r="1651" customFormat="false" ht="13.5" hidden="false" customHeight="false" outlineLevel="0" collapsed="false">
      <c r="C1651" s="616" t="s">
        <v>560</v>
      </c>
      <c r="D1651" s="705" t="s">
        <v>2131</v>
      </c>
    </row>
    <row r="1652" customFormat="false" ht="13.5" hidden="false" customHeight="false" outlineLevel="0" collapsed="false">
      <c r="C1652" s="616" t="s">
        <v>560</v>
      </c>
      <c r="D1652" s="705" t="s">
        <v>2132</v>
      </c>
    </row>
    <row r="1653" customFormat="false" ht="13.5" hidden="false" customHeight="false" outlineLevel="0" collapsed="false">
      <c r="C1653" s="616" t="s">
        <v>560</v>
      </c>
      <c r="D1653" s="705" t="s">
        <v>2133</v>
      </c>
    </row>
    <row r="1654" customFormat="false" ht="13.5" hidden="false" customHeight="false" outlineLevel="0" collapsed="false">
      <c r="C1654" s="616" t="s">
        <v>560</v>
      </c>
      <c r="D1654" s="705" t="s">
        <v>2134</v>
      </c>
    </row>
    <row r="1655" customFormat="false" ht="13.5" hidden="false" customHeight="false" outlineLevel="0" collapsed="false">
      <c r="C1655" s="616" t="s">
        <v>560</v>
      </c>
      <c r="D1655" s="705" t="s">
        <v>2135</v>
      </c>
    </row>
    <row r="1656" customFormat="false" ht="13.5" hidden="false" customHeight="false" outlineLevel="0" collapsed="false">
      <c r="C1656" s="616" t="s">
        <v>560</v>
      </c>
      <c r="D1656" s="705" t="s">
        <v>2136</v>
      </c>
    </row>
    <row r="1657" customFormat="false" ht="13.5" hidden="false" customHeight="false" outlineLevel="0" collapsed="false">
      <c r="C1657" s="616" t="s">
        <v>560</v>
      </c>
      <c r="D1657" s="705" t="s">
        <v>2137</v>
      </c>
    </row>
    <row r="1658" customFormat="false" ht="13.5" hidden="false" customHeight="false" outlineLevel="0" collapsed="false">
      <c r="C1658" s="616" t="s">
        <v>560</v>
      </c>
      <c r="D1658" s="705" t="s">
        <v>2138</v>
      </c>
    </row>
    <row r="1659" customFormat="false" ht="13.5" hidden="false" customHeight="false" outlineLevel="0" collapsed="false">
      <c r="C1659" s="616" t="s">
        <v>560</v>
      </c>
      <c r="D1659" s="705" t="s">
        <v>2139</v>
      </c>
    </row>
    <row r="1660" customFormat="false" ht="13.5" hidden="false" customHeight="false" outlineLevel="0" collapsed="false">
      <c r="C1660" s="616" t="s">
        <v>560</v>
      </c>
      <c r="D1660" s="705" t="s">
        <v>2140</v>
      </c>
    </row>
    <row r="1661" customFormat="false" ht="13.5" hidden="false" customHeight="false" outlineLevel="0" collapsed="false">
      <c r="C1661" s="616" t="s">
        <v>560</v>
      </c>
      <c r="D1661" s="705" t="s">
        <v>2141</v>
      </c>
    </row>
    <row r="1662" customFormat="false" ht="13.5" hidden="false" customHeight="false" outlineLevel="0" collapsed="false">
      <c r="C1662" s="616" t="s">
        <v>560</v>
      </c>
      <c r="D1662" s="705" t="s">
        <v>833</v>
      </c>
    </row>
    <row r="1663" customFormat="false" ht="13.5" hidden="false" customHeight="false" outlineLevel="0" collapsed="false">
      <c r="C1663" s="616" t="s">
        <v>560</v>
      </c>
      <c r="D1663" s="705" t="s">
        <v>2142</v>
      </c>
    </row>
    <row r="1664" customFormat="false" ht="13.5" hidden="false" customHeight="false" outlineLevel="0" collapsed="false">
      <c r="C1664" s="616" t="s">
        <v>560</v>
      </c>
      <c r="D1664" s="705" t="s">
        <v>2143</v>
      </c>
    </row>
    <row r="1665" customFormat="false" ht="13.5" hidden="false" customHeight="false" outlineLevel="0" collapsed="false">
      <c r="C1665" s="616" t="s">
        <v>560</v>
      </c>
      <c r="D1665" s="705" t="s">
        <v>2144</v>
      </c>
    </row>
    <row r="1666" customFormat="false" ht="13.5" hidden="false" customHeight="false" outlineLevel="0" collapsed="false">
      <c r="C1666" s="616" t="s">
        <v>562</v>
      </c>
      <c r="D1666" s="705" t="s">
        <v>2145</v>
      </c>
    </row>
    <row r="1667" customFormat="false" ht="13.5" hidden="false" customHeight="false" outlineLevel="0" collapsed="false">
      <c r="C1667" s="616" t="s">
        <v>562</v>
      </c>
      <c r="D1667" s="705" t="s">
        <v>2146</v>
      </c>
    </row>
    <row r="1668" customFormat="false" ht="13.5" hidden="false" customHeight="false" outlineLevel="0" collapsed="false">
      <c r="C1668" s="616" t="s">
        <v>562</v>
      </c>
      <c r="D1668" s="705" t="s">
        <v>2147</v>
      </c>
    </row>
    <row r="1669" customFormat="false" ht="13.5" hidden="false" customHeight="false" outlineLevel="0" collapsed="false">
      <c r="C1669" s="616" t="s">
        <v>562</v>
      </c>
      <c r="D1669" s="705" t="s">
        <v>2148</v>
      </c>
    </row>
    <row r="1670" customFormat="false" ht="13.5" hidden="false" customHeight="false" outlineLevel="0" collapsed="false">
      <c r="C1670" s="616" t="s">
        <v>562</v>
      </c>
      <c r="D1670" s="705" t="s">
        <v>2149</v>
      </c>
    </row>
    <row r="1671" customFormat="false" ht="13.5" hidden="false" customHeight="false" outlineLevel="0" collapsed="false">
      <c r="C1671" s="616" t="s">
        <v>562</v>
      </c>
      <c r="D1671" s="705" t="s">
        <v>2150</v>
      </c>
    </row>
    <row r="1672" customFormat="false" ht="13.5" hidden="false" customHeight="false" outlineLevel="0" collapsed="false">
      <c r="C1672" s="616" t="s">
        <v>562</v>
      </c>
      <c r="D1672" s="705" t="s">
        <v>2151</v>
      </c>
    </row>
    <row r="1673" customFormat="false" ht="13.5" hidden="false" customHeight="false" outlineLevel="0" collapsed="false">
      <c r="C1673" s="616" t="s">
        <v>562</v>
      </c>
      <c r="D1673" s="705" t="s">
        <v>2152</v>
      </c>
    </row>
    <row r="1674" customFormat="false" ht="13.5" hidden="false" customHeight="false" outlineLevel="0" collapsed="false">
      <c r="C1674" s="616" t="s">
        <v>562</v>
      </c>
      <c r="D1674" s="705" t="s">
        <v>2153</v>
      </c>
    </row>
    <row r="1675" customFormat="false" ht="13.5" hidden="false" customHeight="false" outlineLevel="0" collapsed="false">
      <c r="C1675" s="616" t="s">
        <v>562</v>
      </c>
      <c r="D1675" s="705" t="s">
        <v>2154</v>
      </c>
    </row>
    <row r="1676" customFormat="false" ht="13.5" hidden="false" customHeight="false" outlineLevel="0" collapsed="false">
      <c r="C1676" s="616" t="s">
        <v>562</v>
      </c>
      <c r="D1676" s="705" t="s">
        <v>2155</v>
      </c>
    </row>
    <row r="1677" customFormat="false" ht="13.5" hidden="false" customHeight="false" outlineLevel="0" collapsed="false">
      <c r="C1677" s="616" t="s">
        <v>562</v>
      </c>
      <c r="D1677" s="705" t="s">
        <v>2156</v>
      </c>
    </row>
    <row r="1678" customFormat="false" ht="13.5" hidden="false" customHeight="false" outlineLevel="0" collapsed="false">
      <c r="C1678" s="616" t="s">
        <v>562</v>
      </c>
      <c r="D1678" s="705" t="s">
        <v>2157</v>
      </c>
    </row>
    <row r="1679" customFormat="false" ht="13.5" hidden="false" customHeight="false" outlineLevel="0" collapsed="false">
      <c r="C1679" s="616" t="s">
        <v>562</v>
      </c>
      <c r="D1679" s="705" t="s">
        <v>2158</v>
      </c>
    </row>
    <row r="1680" customFormat="false" ht="13.5" hidden="false" customHeight="false" outlineLevel="0" collapsed="false">
      <c r="C1680" s="616" t="s">
        <v>562</v>
      </c>
      <c r="D1680" s="705" t="s">
        <v>2159</v>
      </c>
    </row>
    <row r="1681" customFormat="false" ht="13.5" hidden="false" customHeight="false" outlineLevel="0" collapsed="false">
      <c r="C1681" s="616" t="s">
        <v>562</v>
      </c>
      <c r="D1681" s="705" t="s">
        <v>2160</v>
      </c>
    </row>
    <row r="1682" customFormat="false" ht="13.5" hidden="false" customHeight="false" outlineLevel="0" collapsed="false">
      <c r="C1682" s="616" t="s">
        <v>562</v>
      </c>
      <c r="D1682" s="705" t="s">
        <v>2161</v>
      </c>
    </row>
    <row r="1683" customFormat="false" ht="13.5" hidden="false" customHeight="false" outlineLevel="0" collapsed="false">
      <c r="C1683" s="616" t="s">
        <v>562</v>
      </c>
      <c r="D1683" s="705" t="s">
        <v>2162</v>
      </c>
    </row>
    <row r="1684" customFormat="false" ht="13.5" hidden="false" customHeight="false" outlineLevel="0" collapsed="false">
      <c r="C1684" s="616" t="s">
        <v>562</v>
      </c>
      <c r="D1684" s="705" t="s">
        <v>2163</v>
      </c>
    </row>
    <row r="1685" customFormat="false" ht="13.5" hidden="false" customHeight="false" outlineLevel="0" collapsed="false">
      <c r="C1685" s="616" t="s">
        <v>562</v>
      </c>
      <c r="D1685" s="705" t="s">
        <v>2164</v>
      </c>
    </row>
    <row r="1686" customFormat="false" ht="13.5" hidden="false" customHeight="false" outlineLevel="0" collapsed="false">
      <c r="C1686" s="616" t="s">
        <v>562</v>
      </c>
      <c r="D1686" s="705" t="s">
        <v>2165</v>
      </c>
    </row>
    <row r="1687" customFormat="false" ht="13.5" hidden="false" customHeight="false" outlineLevel="0" collapsed="false">
      <c r="C1687" s="616" t="s">
        <v>562</v>
      </c>
      <c r="D1687" s="705" t="s">
        <v>2166</v>
      </c>
    </row>
    <row r="1688" customFormat="false" ht="13.5" hidden="false" customHeight="false" outlineLevel="0" collapsed="false">
      <c r="C1688" s="616" t="s">
        <v>562</v>
      </c>
      <c r="D1688" s="705" t="s">
        <v>2167</v>
      </c>
    </row>
    <row r="1689" customFormat="false" ht="13.5" hidden="false" customHeight="false" outlineLevel="0" collapsed="false">
      <c r="C1689" s="616" t="s">
        <v>562</v>
      </c>
      <c r="D1689" s="705" t="s">
        <v>2168</v>
      </c>
    </row>
    <row r="1690" customFormat="false" ht="13.5" hidden="false" customHeight="false" outlineLevel="0" collapsed="false">
      <c r="C1690" s="616" t="s">
        <v>562</v>
      </c>
      <c r="D1690" s="705" t="s">
        <v>2169</v>
      </c>
    </row>
    <row r="1691" customFormat="false" ht="13.5" hidden="false" customHeight="false" outlineLevel="0" collapsed="false">
      <c r="C1691" s="616" t="s">
        <v>562</v>
      </c>
      <c r="D1691" s="705" t="s">
        <v>2170</v>
      </c>
    </row>
    <row r="1692" customFormat="false" ht="13.5" hidden="false" customHeight="false" outlineLevel="0" collapsed="false">
      <c r="C1692" s="616" t="s">
        <v>562</v>
      </c>
      <c r="D1692" s="705" t="s">
        <v>2171</v>
      </c>
    </row>
    <row r="1693" customFormat="false" ht="13.5" hidden="false" customHeight="false" outlineLevel="0" collapsed="false">
      <c r="C1693" s="616" t="s">
        <v>562</v>
      </c>
      <c r="D1693" s="705" t="s">
        <v>2172</v>
      </c>
    </row>
    <row r="1694" customFormat="false" ht="13.5" hidden="false" customHeight="false" outlineLevel="0" collapsed="false">
      <c r="C1694" s="616" t="s">
        <v>562</v>
      </c>
      <c r="D1694" s="705" t="s">
        <v>2173</v>
      </c>
    </row>
    <row r="1695" customFormat="false" ht="13.5" hidden="false" customHeight="false" outlineLevel="0" collapsed="false">
      <c r="C1695" s="616" t="s">
        <v>562</v>
      </c>
      <c r="D1695" s="705" t="s">
        <v>2174</v>
      </c>
    </row>
    <row r="1696" customFormat="false" ht="13.5" hidden="false" customHeight="false" outlineLevel="0" collapsed="false">
      <c r="C1696" s="616" t="s">
        <v>562</v>
      </c>
      <c r="D1696" s="705" t="s">
        <v>2175</v>
      </c>
    </row>
    <row r="1697" customFormat="false" ht="13.5" hidden="false" customHeight="false" outlineLevel="0" collapsed="false">
      <c r="C1697" s="616" t="s">
        <v>562</v>
      </c>
      <c r="D1697" s="705" t="s">
        <v>2176</v>
      </c>
    </row>
    <row r="1698" customFormat="false" ht="13.5" hidden="false" customHeight="false" outlineLevel="0" collapsed="false">
      <c r="C1698" s="616" t="s">
        <v>562</v>
      </c>
      <c r="D1698" s="705" t="s">
        <v>2177</v>
      </c>
    </row>
    <row r="1699" customFormat="false" ht="13.5" hidden="false" customHeight="false" outlineLevel="0" collapsed="false">
      <c r="C1699" s="616" t="s">
        <v>562</v>
      </c>
      <c r="D1699" s="705" t="s">
        <v>2178</v>
      </c>
    </row>
    <row r="1700" customFormat="false" ht="13.5" hidden="false" customHeight="false" outlineLevel="0" collapsed="false">
      <c r="C1700" s="616" t="s">
        <v>562</v>
      </c>
      <c r="D1700" s="705" t="s">
        <v>2179</v>
      </c>
    </row>
    <row r="1701" customFormat="false" ht="13.5" hidden="false" customHeight="false" outlineLevel="0" collapsed="false">
      <c r="C1701" s="616" t="s">
        <v>562</v>
      </c>
      <c r="D1701" s="705" t="s">
        <v>2180</v>
      </c>
    </row>
    <row r="1702" customFormat="false" ht="13.5" hidden="false" customHeight="false" outlineLevel="0" collapsed="false">
      <c r="C1702" s="616" t="s">
        <v>562</v>
      </c>
      <c r="D1702" s="705" t="s">
        <v>2181</v>
      </c>
    </row>
    <row r="1703" customFormat="false" ht="13.5" hidden="false" customHeight="false" outlineLevel="0" collapsed="false">
      <c r="C1703" s="616" t="s">
        <v>562</v>
      </c>
      <c r="D1703" s="705" t="s">
        <v>2182</v>
      </c>
    </row>
    <row r="1704" customFormat="false" ht="13.5" hidden="false" customHeight="false" outlineLevel="0" collapsed="false">
      <c r="C1704" s="616" t="s">
        <v>562</v>
      </c>
      <c r="D1704" s="705" t="s">
        <v>2183</v>
      </c>
    </row>
    <row r="1705" customFormat="false" ht="13.5" hidden="false" customHeight="false" outlineLevel="0" collapsed="false">
      <c r="C1705" s="616" t="s">
        <v>562</v>
      </c>
      <c r="D1705" s="705" t="s">
        <v>2184</v>
      </c>
    </row>
    <row r="1706" customFormat="false" ht="13.5" hidden="false" customHeight="false" outlineLevel="0" collapsed="false">
      <c r="C1706" s="616" t="s">
        <v>562</v>
      </c>
      <c r="D1706" s="705" t="s">
        <v>2185</v>
      </c>
    </row>
    <row r="1707" customFormat="false" ht="13.5" hidden="false" customHeight="false" outlineLevel="0" collapsed="false">
      <c r="C1707" s="616" t="s">
        <v>562</v>
      </c>
      <c r="D1707" s="705" t="s">
        <v>2186</v>
      </c>
    </row>
    <row r="1708" customFormat="false" ht="13.5" hidden="false" customHeight="false" outlineLevel="0" collapsed="false">
      <c r="C1708" s="616" t="s">
        <v>562</v>
      </c>
      <c r="D1708" s="705" t="s">
        <v>2187</v>
      </c>
    </row>
    <row r="1709" customFormat="false" ht="13.5" hidden="false" customHeight="false" outlineLevel="0" collapsed="false">
      <c r="C1709" s="616" t="s">
        <v>564</v>
      </c>
      <c r="D1709" s="705" t="s">
        <v>2188</v>
      </c>
    </row>
    <row r="1710" customFormat="false" ht="13.5" hidden="false" customHeight="false" outlineLevel="0" collapsed="false">
      <c r="C1710" s="616" t="s">
        <v>564</v>
      </c>
      <c r="D1710" s="705" t="s">
        <v>2189</v>
      </c>
    </row>
    <row r="1711" customFormat="false" ht="13.5" hidden="false" customHeight="false" outlineLevel="0" collapsed="false">
      <c r="C1711" s="616" t="s">
        <v>564</v>
      </c>
      <c r="D1711" s="705" t="s">
        <v>2190</v>
      </c>
    </row>
    <row r="1712" customFormat="false" ht="13.5" hidden="false" customHeight="false" outlineLevel="0" collapsed="false">
      <c r="C1712" s="616" t="s">
        <v>564</v>
      </c>
      <c r="D1712" s="705" t="s">
        <v>2191</v>
      </c>
    </row>
    <row r="1713" customFormat="false" ht="13.5" hidden="false" customHeight="false" outlineLevel="0" collapsed="false">
      <c r="C1713" s="616" t="s">
        <v>564</v>
      </c>
      <c r="D1713" s="705" t="s">
        <v>2192</v>
      </c>
    </row>
    <row r="1714" customFormat="false" ht="13.5" hidden="false" customHeight="false" outlineLevel="0" collapsed="false">
      <c r="C1714" s="616" t="s">
        <v>564</v>
      </c>
      <c r="D1714" s="705" t="s">
        <v>2193</v>
      </c>
    </row>
    <row r="1715" customFormat="false" ht="13.5" hidden="false" customHeight="false" outlineLevel="0" collapsed="false">
      <c r="C1715" s="616" t="s">
        <v>564</v>
      </c>
      <c r="D1715" s="705" t="s">
        <v>2194</v>
      </c>
    </row>
    <row r="1716" customFormat="false" ht="13.5" hidden="false" customHeight="false" outlineLevel="0" collapsed="false">
      <c r="C1716" s="616" t="s">
        <v>564</v>
      </c>
      <c r="D1716" s="705" t="s">
        <v>2195</v>
      </c>
    </row>
    <row r="1717" customFormat="false" ht="13.5" hidden="false" customHeight="false" outlineLevel="0" collapsed="false">
      <c r="C1717" s="616" t="s">
        <v>564</v>
      </c>
      <c r="D1717" s="705" t="s">
        <v>2196</v>
      </c>
    </row>
    <row r="1718" customFormat="false" ht="13.5" hidden="false" customHeight="false" outlineLevel="0" collapsed="false">
      <c r="C1718" s="616" t="s">
        <v>564</v>
      </c>
      <c r="D1718" s="705" t="s">
        <v>2197</v>
      </c>
    </row>
    <row r="1719" customFormat="false" ht="13.5" hidden="false" customHeight="false" outlineLevel="0" collapsed="false">
      <c r="C1719" s="616" t="s">
        <v>564</v>
      </c>
      <c r="D1719" s="705" t="s">
        <v>2198</v>
      </c>
    </row>
    <row r="1720" customFormat="false" ht="13.5" hidden="false" customHeight="false" outlineLevel="0" collapsed="false">
      <c r="C1720" s="616" t="s">
        <v>564</v>
      </c>
      <c r="D1720" s="705" t="s">
        <v>2199</v>
      </c>
    </row>
    <row r="1721" customFormat="false" ht="13.5" hidden="false" customHeight="false" outlineLevel="0" collapsed="false">
      <c r="C1721" s="616" t="s">
        <v>564</v>
      </c>
      <c r="D1721" s="705" t="s">
        <v>2200</v>
      </c>
    </row>
    <row r="1722" customFormat="false" ht="13.5" hidden="false" customHeight="false" outlineLevel="0" collapsed="false">
      <c r="C1722" s="616" t="s">
        <v>564</v>
      </c>
      <c r="D1722" s="705" t="s">
        <v>2201</v>
      </c>
    </row>
    <row r="1723" customFormat="false" ht="13.5" hidden="false" customHeight="false" outlineLevel="0" collapsed="false">
      <c r="C1723" s="616" t="s">
        <v>564</v>
      </c>
      <c r="D1723" s="705" t="s">
        <v>2202</v>
      </c>
    </row>
    <row r="1724" customFormat="false" ht="13.5" hidden="false" customHeight="false" outlineLevel="0" collapsed="false">
      <c r="C1724" s="616" t="s">
        <v>564</v>
      </c>
      <c r="D1724" s="705" t="s">
        <v>2203</v>
      </c>
    </row>
    <row r="1725" customFormat="false" ht="13.5" hidden="false" customHeight="false" outlineLevel="0" collapsed="false">
      <c r="C1725" s="616" t="s">
        <v>564</v>
      </c>
      <c r="D1725" s="705" t="s">
        <v>2204</v>
      </c>
    </row>
    <row r="1726" customFormat="false" ht="13.5" hidden="false" customHeight="false" outlineLevel="0" collapsed="false">
      <c r="C1726" s="616" t="s">
        <v>564</v>
      </c>
      <c r="D1726" s="705" t="s">
        <v>2205</v>
      </c>
    </row>
    <row r="1727" customFormat="false" ht="13.5" hidden="false" customHeight="false" outlineLevel="0" collapsed="false">
      <c r="C1727" s="616" t="s">
        <v>564</v>
      </c>
      <c r="D1727" s="705" t="s">
        <v>2206</v>
      </c>
    </row>
    <row r="1728" customFormat="false" ht="13.5" hidden="false" customHeight="false" outlineLevel="0" collapsed="false">
      <c r="C1728" s="616" t="s">
        <v>564</v>
      </c>
      <c r="D1728" s="705" t="s">
        <v>2207</v>
      </c>
    </row>
    <row r="1729" customFormat="false" ht="13.5" hidden="false" customHeight="false" outlineLevel="0" collapsed="false">
      <c r="C1729" s="616" t="s">
        <v>564</v>
      </c>
      <c r="D1729" s="705" t="s">
        <v>2208</v>
      </c>
    </row>
    <row r="1730" customFormat="false" ht="13.5" hidden="false" customHeight="false" outlineLevel="0" collapsed="false">
      <c r="C1730" s="616" t="s">
        <v>564</v>
      </c>
      <c r="D1730" s="705" t="s">
        <v>2209</v>
      </c>
    </row>
    <row r="1731" customFormat="false" ht="13.5" hidden="false" customHeight="false" outlineLevel="0" collapsed="false">
      <c r="C1731" s="616" t="s">
        <v>564</v>
      </c>
      <c r="D1731" s="705" t="s">
        <v>2210</v>
      </c>
    </row>
    <row r="1732" customFormat="false" ht="13.5" hidden="false" customHeight="false" outlineLevel="0" collapsed="false">
      <c r="C1732" s="616" t="s">
        <v>564</v>
      </c>
      <c r="D1732" s="705" t="s">
        <v>2211</v>
      </c>
    </row>
    <row r="1733" customFormat="false" ht="13.5" hidden="false" customHeight="false" outlineLevel="0" collapsed="false">
      <c r="C1733" s="616" t="s">
        <v>564</v>
      </c>
      <c r="D1733" s="705" t="s">
        <v>2212</v>
      </c>
    </row>
    <row r="1734" customFormat="false" ht="13.5" hidden="false" customHeight="false" outlineLevel="0" collapsed="false">
      <c r="C1734" s="616" t="s">
        <v>564</v>
      </c>
      <c r="D1734" s="705" t="s">
        <v>2213</v>
      </c>
    </row>
    <row r="1735" customFormat="false" ht="13.5" hidden="false" customHeight="false" outlineLevel="0" collapsed="false">
      <c r="C1735" s="616" t="s">
        <v>564</v>
      </c>
      <c r="D1735" s="705" t="s">
        <v>2214</v>
      </c>
    </row>
    <row r="1736" customFormat="false" ht="13.5" hidden="false" customHeight="false" outlineLevel="0" collapsed="false">
      <c r="C1736" s="616" t="s">
        <v>564</v>
      </c>
      <c r="D1736" s="705" t="s">
        <v>2215</v>
      </c>
    </row>
    <row r="1737" customFormat="false" ht="13.5" hidden="false" customHeight="false" outlineLevel="0" collapsed="false">
      <c r="C1737" s="616" t="s">
        <v>564</v>
      </c>
      <c r="D1737" s="705" t="s">
        <v>2216</v>
      </c>
    </row>
    <row r="1738" customFormat="false" ht="13.5" hidden="false" customHeight="false" outlineLevel="0" collapsed="false">
      <c r="C1738" s="616" t="s">
        <v>564</v>
      </c>
      <c r="D1738" s="705" t="s">
        <v>2217</v>
      </c>
    </row>
    <row r="1739" customFormat="false" ht="13.5" hidden="false" customHeight="false" outlineLevel="0" collapsed="false">
      <c r="C1739" s="616" t="s">
        <v>564</v>
      </c>
      <c r="D1739" s="705" t="s">
        <v>2218</v>
      </c>
    </row>
    <row r="1740" customFormat="false" ht="13.5" hidden="false" customHeight="false" outlineLevel="0" collapsed="false">
      <c r="C1740" s="616" t="s">
        <v>564</v>
      </c>
      <c r="D1740" s="705" t="s">
        <v>2219</v>
      </c>
    </row>
    <row r="1741" customFormat="false" ht="13.5" hidden="false" customHeight="false" outlineLevel="0" collapsed="false">
      <c r="C1741" s="616" t="s">
        <v>564</v>
      </c>
      <c r="D1741" s="705" t="s">
        <v>2220</v>
      </c>
    </row>
    <row r="1742" customFormat="false" ht="13.5" hidden="false" customHeight="false" outlineLevel="0" collapsed="false">
      <c r="C1742" s="616" t="s">
        <v>564</v>
      </c>
      <c r="D1742" s="705" t="s">
        <v>2221</v>
      </c>
    </row>
    <row r="1743" customFormat="false" ht="13.5" hidden="false" customHeight="false" outlineLevel="0" collapsed="false">
      <c r="C1743" s="616" t="s">
        <v>564</v>
      </c>
      <c r="D1743" s="705" t="s">
        <v>2222</v>
      </c>
    </row>
    <row r="1744" customFormat="false" ht="13.5" hidden="false" customHeight="false" outlineLevel="0" collapsed="false">
      <c r="C1744" s="616" t="s">
        <v>564</v>
      </c>
      <c r="D1744" s="705" t="s">
        <v>2223</v>
      </c>
    </row>
    <row r="1745" customFormat="false" ht="13.5" hidden="false" customHeight="false" outlineLevel="0" collapsed="false">
      <c r="C1745" s="616" t="s">
        <v>564</v>
      </c>
      <c r="D1745" s="705" t="s">
        <v>2224</v>
      </c>
    </row>
    <row r="1746" customFormat="false" ht="13.5" hidden="false" customHeight="false" outlineLevel="0" collapsed="false">
      <c r="C1746" s="616" t="s">
        <v>564</v>
      </c>
      <c r="D1746" s="705" t="s">
        <v>2225</v>
      </c>
    </row>
    <row r="1747" customFormat="false" ht="13.5" hidden="false" customHeight="false" outlineLevel="0" collapsed="false">
      <c r="C1747" s="616" t="s">
        <v>564</v>
      </c>
      <c r="D1747" s="705" t="s">
        <v>2226</v>
      </c>
    </row>
    <row r="1748" customFormat="false" ht="13.5" hidden="false" customHeight="false" outlineLevel="0" collapsed="false">
      <c r="C1748" s="616" t="s">
        <v>564</v>
      </c>
      <c r="D1748" s="705" t="s">
        <v>2227</v>
      </c>
    </row>
    <row r="1749" customFormat="false" ht="14.25" hidden="false" customHeight="false" outlineLevel="0" collapsed="false">
      <c r="C1749" s="619" t="s">
        <v>564</v>
      </c>
      <c r="D1749" s="706" t="s">
        <v>2228</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emplate>
  <TotalTime>0</TotalTime>
  <Application>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dc:creator>
  </dc:creator>
  <dc:description>
  </dc:description>
  <dc:language>en-US</dc:language>
  <cp:lastModifiedBy>堀内　研一</cp:lastModifiedBy>
  <cp:lastPrinted>2026-03-12T13:07:24Z</cp:lastPrinted>
  <dcterms:modified xsi:type="dcterms:W3CDTF">2026-03-21T05:50:53Z</dcterms:modified>
  <cp:revision>0</cp:revision>
  <dc:subject>
  </dc:subject>
  <dc:title>
  </dc:title>
</cp:coreProperties>
</file>